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00" windowHeight="12375"/>
  </bookViews>
  <sheets>
    <sheet name="2018(제9회)한겨레AFF사업비산출세부내역서(양식)" sheetId="4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'2018(제9회)한겨레AFF사업비산출세부내역서(양식)'!$A$1:$J$130</definedName>
    <definedName name="_xlnm.Print_Titles" localSheetId="0">'2018(제9회)한겨레AFF사업비산출세부내역서(양식)'!$9:$9</definedName>
    <definedName name="ss">[1]전체리스트!#REF!</definedName>
    <definedName name="가부">[2]Sheet1!$K$3:$K$9</definedName>
    <definedName name="구분">#REF!</definedName>
    <definedName name="ㄴ">[1]전체리스트!#REF!</definedName>
    <definedName name="ㄴㄴ">[1]전체리스트!#REF!</definedName>
    <definedName name="날짜">#REF!</definedName>
    <definedName name="둘째날세션">[2]Sheet1!#REF!</definedName>
    <definedName name="룸타입">[2]Sheet1!$E$3:$E$4</definedName>
    <definedName name="ㅁ">[1]전체리스트!#REF!</definedName>
    <definedName name="ㅁㅁ">[1]전체리스트!#REF!</definedName>
    <definedName name="발표장소">[2]Sheet1!#REF!</definedName>
    <definedName name="ㅅㅅㅅㅅ">[1]전체리스트!#REF!</definedName>
    <definedName name="세션">#REF!</definedName>
    <definedName name="숙박">[2]Sheet1!$F$3:$F$5</definedName>
    <definedName name="숙박일수">[2]Sheet1!$G$3:$G$8</definedName>
    <definedName name="시간">#REF!</definedName>
    <definedName name="연사">#REF!</definedName>
    <definedName name="장소">#REF!</definedName>
    <definedName name="직위">[2]Sheet1!#REF!</definedName>
    <definedName name="참여내용">[2]Sheet1!#REF!</definedName>
    <definedName name="참여형태">#REF!</definedName>
    <definedName name="첫째날세션">[2]Sheet1!#REF!</definedName>
    <definedName name="체크아웃">[2]Sheet1!$I$3:$I$8</definedName>
    <definedName name="체크인">[2]Sheet1!$H$3:$H$7</definedName>
    <definedName name="ㅌ">[1]전체리스트!#REF!</definedName>
    <definedName name="ㅌㅌ">[1]전체리스트!#REF!</definedName>
    <definedName name="ㅌㅌㅌㅌ">[1]전체리스트!#REF!</definedName>
    <definedName name="한겨레경비">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121" i="4"/>
  <c r="I122"/>
  <c r="I124" s="1"/>
  <c r="I117"/>
  <c r="I116"/>
  <c r="I115"/>
  <c r="I119" s="1"/>
  <c r="I112"/>
  <c r="I111"/>
  <c r="I110"/>
  <c r="I109"/>
  <c r="I113" s="1"/>
  <c r="I105"/>
  <c r="I104"/>
  <c r="I103"/>
  <c r="I102"/>
  <c r="I101"/>
  <c r="I100"/>
  <c r="I99"/>
  <c r="I98"/>
  <c r="I97"/>
  <c r="I96"/>
  <c r="I95"/>
  <c r="I94"/>
  <c r="I93"/>
  <c r="I107" s="1"/>
  <c r="I92"/>
  <c r="I89"/>
  <c r="I88"/>
  <c r="I87"/>
  <c r="I90" s="1"/>
  <c r="I84"/>
  <c r="I83"/>
  <c r="I82"/>
  <c r="I81"/>
  <c r="I80"/>
  <c r="I79"/>
  <c r="I78"/>
  <c r="I77"/>
  <c r="I76"/>
  <c r="I75"/>
  <c r="I74"/>
  <c r="I73"/>
  <c r="I72"/>
  <c r="I85" s="1"/>
  <c r="I69"/>
  <c r="I68"/>
  <c r="I67"/>
  <c r="I66"/>
  <c r="I65"/>
  <c r="I64"/>
  <c r="I63"/>
  <c r="I62"/>
  <c r="I61"/>
  <c r="I60"/>
  <c r="I59"/>
  <c r="I58"/>
  <c r="I57"/>
  <c r="I56"/>
  <c r="I55"/>
  <c r="I54"/>
  <c r="I70" s="1"/>
  <c r="I51"/>
  <c r="I50"/>
  <c r="I52" s="1"/>
  <c r="I47"/>
  <c r="I46"/>
  <c r="I45"/>
  <c r="I44"/>
  <c r="I43"/>
  <c r="I42"/>
  <c r="I41"/>
  <c r="I40"/>
  <c r="I39"/>
  <c r="I38"/>
  <c r="I37"/>
  <c r="I36"/>
  <c r="I35"/>
  <c r="I34"/>
  <c r="I33"/>
  <c r="I32"/>
  <c r="I48" s="1"/>
  <c r="I31"/>
  <c r="I30"/>
  <c r="I29"/>
  <c r="I24"/>
  <c r="I23"/>
  <c r="I22"/>
  <c r="I21"/>
  <c r="I20"/>
  <c r="I19"/>
  <c r="I18"/>
  <c r="I17"/>
  <c r="I26" s="1"/>
  <c r="I16"/>
  <c r="I15"/>
  <c r="I13"/>
  <c r="I125" l="1"/>
  <c r="I126" s="1"/>
  <c r="B7" s="1"/>
</calcChain>
</file>

<file path=xl/sharedStrings.xml><?xml version="1.0" encoding="utf-8"?>
<sst xmlns="http://schemas.openxmlformats.org/spreadsheetml/2006/main" count="373" uniqueCount="195">
  <si>
    <t>2018 (제9회) 아시아미래포럼 사업비 산출내역서</t>
    <phoneticPr fontId="20" type="noConversion"/>
  </si>
  <si>
    <t>Date:</t>
    <phoneticPr fontId="23" type="noConversion"/>
  </si>
  <si>
    <t>2018. 3.   (   )</t>
    <phoneticPr fontId="23" type="noConversion"/>
  </si>
  <si>
    <t>Client:</t>
    <phoneticPr fontId="23" type="noConversion"/>
  </si>
  <si>
    <t>한겨레신문사 한겨레경제사회연구원</t>
    <phoneticPr fontId="23" type="noConversion"/>
  </si>
  <si>
    <t>제안업체 정보(로고,회사명,주소, 연락처, 팩스)등을 여기에 기록해주세요.</t>
    <phoneticPr fontId="20" type="noConversion"/>
  </si>
  <si>
    <t>Project:</t>
    <phoneticPr fontId="23" type="noConversion"/>
  </si>
  <si>
    <t>제9회 아시아미래포럼( The 9th Asia Future Forum)</t>
    <phoneticPr fontId="20" type="noConversion"/>
  </si>
  <si>
    <t>Overview:</t>
    <phoneticPr fontId="23" type="noConversion"/>
  </si>
  <si>
    <t>2018. 10.17(수)~18(목), 또는 10/23(화)~24(수)</t>
    <phoneticPr fontId="23" type="noConversion"/>
  </si>
  <si>
    <t>장소:</t>
    <phoneticPr fontId="23" type="noConversion"/>
  </si>
  <si>
    <t>미정</t>
    <phoneticPr fontId="23" type="noConversion"/>
  </si>
  <si>
    <t>총 견적:</t>
    <phoneticPr fontId="20" type="noConversion"/>
  </si>
  <si>
    <r>
      <t xml:space="preserve">(부가세 포함) </t>
    </r>
    <r>
      <rPr>
        <b/>
        <sz val="12"/>
        <color rgb="FFC00000"/>
        <rFont val="맑은 고딕"/>
        <family val="3"/>
        <charset val="129"/>
        <scheme val="minor"/>
      </rPr>
      <t>- 총 견적가는 자동계산 됨</t>
    </r>
    <phoneticPr fontId="20" type="noConversion"/>
  </si>
  <si>
    <t>단위 : 원</t>
    <phoneticPr fontId="20" type="noConversion"/>
  </si>
  <si>
    <t>구   분</t>
  </si>
  <si>
    <t>세부구분</t>
  </si>
  <si>
    <t>항   목</t>
  </si>
  <si>
    <t>단가</t>
  </si>
  <si>
    <t>인원</t>
    <phoneticPr fontId="20" type="noConversion"/>
  </si>
  <si>
    <t>단위</t>
  </si>
  <si>
    <t>일</t>
    <phoneticPr fontId="20" type="noConversion"/>
  </si>
  <si>
    <t>제안금액</t>
    <phoneticPr fontId="20" type="noConversion"/>
  </si>
  <si>
    <t>비  고</t>
  </si>
  <si>
    <t>1. 대관료</t>
  </si>
  <si>
    <t>미정
(2017년-대한상공회의소)</t>
    <phoneticPr fontId="20" type="noConversion"/>
  </si>
  <si>
    <t>롯데호텔(소공동) 기준- 2F 크리스탈볼룸</t>
    <phoneticPr fontId="20" type="noConversion"/>
  </si>
  <si>
    <t>식</t>
    <phoneticPr fontId="20" type="noConversion"/>
  </si>
  <si>
    <t>식수인원에 따라 대관료는 변동</t>
    <phoneticPr fontId="20" type="noConversion"/>
  </si>
  <si>
    <t>외부현판</t>
    <phoneticPr fontId="20" type="noConversion"/>
  </si>
  <si>
    <t>대관료 - 호텔연회장은 미정 (추가네고 필요함) - 추가네고 가능여부 제시</t>
    <phoneticPr fontId="20" type="noConversion"/>
  </si>
  <si>
    <t>계 ( 1. 대관료 )</t>
  </si>
  <si>
    <t>소          계</t>
  </si>
  <si>
    <t>2. 식음료</t>
    <phoneticPr fontId="20" type="noConversion"/>
  </si>
  <si>
    <t>VIP 환영만찬</t>
    <phoneticPr fontId="20" type="noConversion"/>
  </si>
  <si>
    <t xml:space="preserve">(D-1일) 환영만찬 양식 코스 </t>
    <phoneticPr fontId="20" type="noConversion"/>
  </si>
  <si>
    <t>명</t>
    <phoneticPr fontId="20" type="noConversion"/>
  </si>
  <si>
    <t>대행사 자체</t>
    <phoneticPr fontId="20" type="noConversion"/>
  </si>
  <si>
    <t>(D-1일) 와인</t>
    <phoneticPr fontId="20" type="noConversion"/>
  </si>
  <si>
    <t>병</t>
    <phoneticPr fontId="20" type="noConversion"/>
  </si>
  <si>
    <t>추가네고 여부</t>
    <phoneticPr fontId="20" type="noConversion"/>
  </si>
  <si>
    <t>커피브레이크</t>
    <phoneticPr fontId="20" type="noConversion"/>
  </si>
  <si>
    <t>1일차 VIP Tea Meeting(오전)</t>
    <phoneticPr fontId="20" type="noConversion"/>
  </si>
  <si>
    <t>잔</t>
    <phoneticPr fontId="20" type="noConversion"/>
  </si>
  <si>
    <t>회</t>
    <phoneticPr fontId="20" type="noConversion"/>
  </si>
  <si>
    <t>1일차 VIP 커피 브레이크(오전/오후)</t>
    <phoneticPr fontId="20" type="noConversion"/>
  </si>
  <si>
    <t>63기준 - 10,000원/1인</t>
    <phoneticPr fontId="20" type="noConversion"/>
  </si>
  <si>
    <t>1일차 참가자 커피브레이크(오전/오후)</t>
    <phoneticPr fontId="20" type="noConversion"/>
  </si>
  <si>
    <t>광고국(50명) 인원포함</t>
    <phoneticPr fontId="20" type="noConversion"/>
  </si>
  <si>
    <t>2일차 VIP Tea Meeting(오전)</t>
    <phoneticPr fontId="20" type="noConversion"/>
  </si>
  <si>
    <t xml:space="preserve">2일차 참가자 커피 브레이크(오전/오후) </t>
    <phoneticPr fontId="20" type="noConversion"/>
  </si>
  <si>
    <t>오찬</t>
    <phoneticPr fontId="20" type="noConversion"/>
  </si>
  <si>
    <t>1일차 VIP 오찬(도시락)</t>
    <phoneticPr fontId="20" type="noConversion"/>
  </si>
  <si>
    <t>1일차 참가자 도시락</t>
    <phoneticPr fontId="20" type="noConversion"/>
  </si>
  <si>
    <t>63기준 - 67,000원/1인</t>
    <phoneticPr fontId="20" type="noConversion"/>
  </si>
  <si>
    <t>2일차 참가자 도시락</t>
    <phoneticPr fontId="20" type="noConversion"/>
  </si>
  <si>
    <t>계 ( 2. 식음료 )</t>
    <phoneticPr fontId="20" type="noConversion"/>
  </si>
  <si>
    <t>3. 시스템/기자재</t>
    <phoneticPr fontId="20" type="noConversion"/>
  </si>
  <si>
    <t>영상 시스템</t>
    <phoneticPr fontId="20" type="noConversion"/>
  </si>
  <si>
    <t>크리스탈볼룸-무료?</t>
    <phoneticPr fontId="20" type="noConversion"/>
  </si>
  <si>
    <t>음향 시스템</t>
    <phoneticPr fontId="20" type="noConversion"/>
  </si>
  <si>
    <t>스피커, 마이크, 앰프, BGM 등</t>
    <phoneticPr fontId="23" type="noConversion"/>
  </si>
  <si>
    <t>중계 시스템</t>
    <phoneticPr fontId="20" type="noConversion"/>
  </si>
  <si>
    <t>ENG카메라 및 중계시스템</t>
    <phoneticPr fontId="23" type="noConversion"/>
  </si>
  <si>
    <t>조명 시스템</t>
    <phoneticPr fontId="20" type="noConversion"/>
  </si>
  <si>
    <t>국제회의장</t>
    <phoneticPr fontId="23" type="noConversion"/>
  </si>
  <si>
    <t>동시통역 시스템</t>
    <phoneticPr fontId="20" type="noConversion"/>
  </si>
  <si>
    <t>동시통역 부스 및 통역장비 등(영한,한영)</t>
    <phoneticPr fontId="20" type="noConversion"/>
  </si>
  <si>
    <t>리시버</t>
    <phoneticPr fontId="20" type="noConversion"/>
  </si>
  <si>
    <t>개</t>
    <phoneticPr fontId="20" type="noConversion"/>
  </si>
  <si>
    <t>사무기기</t>
    <phoneticPr fontId="20" type="noConversion"/>
  </si>
  <si>
    <t>노트북</t>
    <phoneticPr fontId="20" type="noConversion"/>
  </si>
  <si>
    <t>대</t>
    <phoneticPr fontId="20" type="noConversion"/>
  </si>
  <si>
    <t>종속기(복합기 및 프린터 겸용)</t>
    <phoneticPr fontId="20" type="noConversion"/>
  </si>
  <si>
    <t>등록시스템</t>
    <phoneticPr fontId="20" type="noConversion"/>
  </si>
  <si>
    <t>등록용 PC 및 프린터</t>
    <phoneticPr fontId="20" type="noConversion"/>
  </si>
  <si>
    <t>세트</t>
    <phoneticPr fontId="20" type="noConversion"/>
  </si>
  <si>
    <t>네임택(목걸이용)</t>
    <phoneticPr fontId="20" type="noConversion"/>
  </si>
  <si>
    <t>시상식</t>
    <phoneticPr fontId="23" type="noConversion"/>
  </si>
  <si>
    <t>꽃다발 12개 + 코사지 15개</t>
    <phoneticPr fontId="23" type="noConversion"/>
  </si>
  <si>
    <t>개</t>
    <phoneticPr fontId="23" type="noConversion"/>
  </si>
  <si>
    <t>(휴먼테크놀로지 어워드)</t>
    <phoneticPr fontId="23" type="noConversion"/>
  </si>
  <si>
    <t>기타</t>
    <phoneticPr fontId="20" type="noConversion"/>
  </si>
  <si>
    <t>인터넷 (유선) - 필요여부 판단</t>
    <phoneticPr fontId="20" type="noConversion"/>
  </si>
  <si>
    <t>인터넷 (무선) - 필요여부 판단</t>
    <phoneticPr fontId="20" type="noConversion"/>
  </si>
  <si>
    <t>인터넷 (패키지) - 필요여부 판단</t>
    <phoneticPr fontId="20" type="noConversion"/>
  </si>
  <si>
    <t>무전기</t>
    <phoneticPr fontId="20" type="noConversion"/>
  </si>
  <si>
    <t>소파 및 테이블 등 - 필요여부 판단</t>
    <phoneticPr fontId="20" type="noConversion"/>
  </si>
  <si>
    <t>계 ( 3. 시스템 및 기자재 )</t>
    <phoneticPr fontId="20" type="noConversion"/>
  </si>
  <si>
    <t>4. 초청</t>
    <phoneticPr fontId="20" type="noConversion"/>
  </si>
  <si>
    <t>숙박료
(Early Check-in) 미반영</t>
    <phoneticPr fontId="23" type="noConversion"/>
  </si>
  <si>
    <t xml:space="preserve">해외연사 숙박료(Deluxe Single 기준) - 실비정산
(해외연사 10인 기준) + 지방 국내연사 </t>
    <phoneticPr fontId="20" type="noConversion"/>
  </si>
  <si>
    <t>박</t>
    <phoneticPr fontId="20" type="noConversion"/>
  </si>
  <si>
    <t>롯데호텔 30박기준
으로 편성</t>
    <phoneticPr fontId="20" type="noConversion"/>
  </si>
  <si>
    <t>의전차량</t>
    <phoneticPr fontId="23" type="noConversion"/>
  </si>
  <si>
    <t>해외연사(10인 기준) 의전차량</t>
    <phoneticPr fontId="20" type="noConversion"/>
  </si>
  <si>
    <t>공항-숙소 왕복</t>
    <phoneticPr fontId="20" type="noConversion"/>
  </si>
  <si>
    <t>계 ( 4. 초청 )</t>
    <phoneticPr fontId="20" type="noConversion"/>
  </si>
  <si>
    <t>5. 행사장 조성</t>
    <phoneticPr fontId="20" type="noConversion"/>
  </si>
  <si>
    <t>설치제작물</t>
    <phoneticPr fontId="20" type="noConversion"/>
  </si>
  <si>
    <t>디자인 개발 및 편집</t>
    <phoneticPr fontId="20" type="noConversion"/>
  </si>
  <si>
    <t>종</t>
    <phoneticPr fontId="20" type="noConversion"/>
  </si>
  <si>
    <t>로비현수막,세로현수막,통천현수막,가로현수막, 스튜디오현수막,콘솔가림막,등록데스크 백월배너및현수막,포토월,스캐쥴배너, 동선안내x-배너,포디움타이틀,웰컴보드(참가자영접),사진연단,전기공사 등 필요시 항목기재
(환영만찬 포함)</t>
    <phoneticPr fontId="20" type="noConversion"/>
  </si>
  <si>
    <t>무대제작방식-권유 ?</t>
    <phoneticPr fontId="20" type="noConversion"/>
  </si>
  <si>
    <t>* 무대-목공/통천 선택</t>
    <phoneticPr fontId="20" type="noConversion"/>
  </si>
  <si>
    <t>*</t>
    <phoneticPr fontId="20" type="noConversion"/>
  </si>
  <si>
    <t>계 ( 5. 행사장 조성)</t>
    <phoneticPr fontId="20" type="noConversion"/>
  </si>
  <si>
    <t>6. 인쇄</t>
    <phoneticPr fontId="20" type="noConversion"/>
  </si>
  <si>
    <t>인쇄물</t>
    <phoneticPr fontId="20" type="noConversion"/>
  </si>
  <si>
    <t>초청장 및 봉투 - 600장</t>
    <phoneticPr fontId="20" type="noConversion"/>
  </si>
  <si>
    <t>홍보 브로슈어 1차 제작 - 200부 (12P 기준)</t>
    <phoneticPr fontId="20" type="noConversion"/>
  </si>
  <si>
    <t>홍보 브로슈어 2차 제작(후원사 명기용) - 300부</t>
    <phoneticPr fontId="20" type="noConversion"/>
  </si>
  <si>
    <t>2일차 디지털어워드 시상식 브로슈어 제작(20P) 150부</t>
    <phoneticPr fontId="20" type="noConversion"/>
  </si>
  <si>
    <t>부</t>
    <phoneticPr fontId="20" type="noConversion"/>
  </si>
  <si>
    <t>사람과디지털연구소</t>
    <phoneticPr fontId="23" type="noConversion"/>
  </si>
  <si>
    <t>1일차 포럼 자료집 (약 400p 기준, B5사이즈, 700부)</t>
    <phoneticPr fontId="20" type="noConversion"/>
  </si>
  <si>
    <t>윤전 인쇄</t>
    <phoneticPr fontId="23" type="noConversion"/>
  </si>
  <si>
    <t>2일차 1세션 자료집 (각 80p이내, B5 ) 평균 200부</t>
    <phoneticPr fontId="20" type="noConversion"/>
  </si>
  <si>
    <t>디지털인쇄</t>
    <phoneticPr fontId="23" type="noConversion"/>
  </si>
  <si>
    <t>2일차 2세션 자료집 (각 80p이내, B5 ) 평균 200부</t>
    <phoneticPr fontId="20" type="noConversion"/>
  </si>
  <si>
    <t>2일차 3세션 자료집 (각 80p이내, B5 ) 평균 200부</t>
    <phoneticPr fontId="20" type="noConversion"/>
  </si>
  <si>
    <t>2일차 4세션 자료집 (각 80p이내, B5 ) 평균 200부</t>
    <phoneticPr fontId="20" type="noConversion"/>
  </si>
  <si>
    <t>2일차 5세션 자료집 (각 80p이내, B5 ) 평균 200부</t>
    <phoneticPr fontId="20" type="noConversion"/>
  </si>
  <si>
    <t>2일차 6세션 자료집 (각 80p이내, B5 ) 평균 200부</t>
    <phoneticPr fontId="20" type="noConversion"/>
  </si>
  <si>
    <t>1일차 기념품 및 자료집 쇼핑백</t>
    <phoneticPr fontId="20" type="noConversion"/>
  </si>
  <si>
    <t>연사 및 좌장명패</t>
    <phoneticPr fontId="20" type="noConversion"/>
  </si>
  <si>
    <t>계 ( 6. 인쇄)</t>
    <phoneticPr fontId="20" type="noConversion"/>
  </si>
  <si>
    <t>7. 홍보비</t>
    <phoneticPr fontId="20" type="noConversion"/>
  </si>
  <si>
    <t>홍보활동</t>
    <phoneticPr fontId="20" type="noConversion"/>
  </si>
  <si>
    <t>웹사이트 및 모바일 편집 및 유지비
(모바일초청장, 누리집 등록페이지 등 메뉴구성)</t>
    <phoneticPr fontId="20" type="noConversion"/>
  </si>
  <si>
    <t>문자발송 및 퀵비</t>
    <phoneticPr fontId="20" type="noConversion"/>
  </si>
  <si>
    <t>실비 정산</t>
    <phoneticPr fontId="20" type="noConversion"/>
  </si>
  <si>
    <t>DM (초청장 우편 발송)</t>
    <phoneticPr fontId="20" type="noConversion"/>
  </si>
  <si>
    <t>계 ( 7. 홍보비)</t>
    <phoneticPr fontId="20" type="noConversion"/>
  </si>
  <si>
    <t>8. 현장운영비</t>
    <phoneticPr fontId="20" type="noConversion"/>
  </si>
  <si>
    <t>전문인력</t>
    <phoneticPr fontId="20" type="noConversion"/>
  </si>
  <si>
    <t>영어 전문 MC - 메인행사장 (1일차 개막식 및 기조연설)</t>
    <phoneticPr fontId="20" type="noConversion"/>
  </si>
  <si>
    <t>인</t>
    <phoneticPr fontId="20" type="noConversion"/>
  </si>
  <si>
    <t>1일차</t>
    <phoneticPr fontId="23" type="noConversion"/>
  </si>
  <si>
    <t>동시통역사(1일차 메인행사장 영-한)</t>
    <phoneticPr fontId="20" type="noConversion"/>
  </si>
  <si>
    <t>? 시간 기준</t>
    <phoneticPr fontId="20" type="noConversion"/>
  </si>
  <si>
    <t>동시통역사(2일차 영-한)</t>
    <phoneticPr fontId="20" type="noConversion"/>
  </si>
  <si>
    <t>2일차 해외연사 필요시</t>
    <phoneticPr fontId="20" type="noConversion"/>
  </si>
  <si>
    <t>사진촬영</t>
    <phoneticPr fontId="20" type="noConversion"/>
  </si>
  <si>
    <t>의전도우미/VIP영접, 동선안내</t>
    <phoneticPr fontId="20" type="noConversion"/>
  </si>
  <si>
    <t>개회식 및 시상식</t>
    <phoneticPr fontId="20" type="noConversion"/>
  </si>
  <si>
    <t>사전 TM , 연사/ VIP 및 초청자 관리(개회식 참석자 확인)</t>
    <phoneticPr fontId="20" type="noConversion"/>
  </si>
  <si>
    <t>현장연출 및 보조</t>
    <phoneticPr fontId="20" type="noConversion"/>
  </si>
  <si>
    <t>현장스텝</t>
    <phoneticPr fontId="20" type="noConversion"/>
  </si>
  <si>
    <t>1~2일차 등록데스크 운영요원 및 2일차 세션 진행요원</t>
    <phoneticPr fontId="20" type="noConversion"/>
  </si>
  <si>
    <t>테크니션/연사 발표자료 관리</t>
    <phoneticPr fontId="20" type="noConversion"/>
  </si>
  <si>
    <t>해외연사담당 전문 리에종</t>
    <phoneticPr fontId="20" type="noConversion"/>
  </si>
  <si>
    <t>해외연사에 따라 변동</t>
    <phoneticPr fontId="20" type="noConversion"/>
  </si>
  <si>
    <t>운영요원 유니폼</t>
    <phoneticPr fontId="20" type="noConversion"/>
  </si>
  <si>
    <t>필요시</t>
    <phoneticPr fontId="23" type="noConversion"/>
  </si>
  <si>
    <t>운영경비</t>
    <phoneticPr fontId="20" type="noConversion"/>
  </si>
  <si>
    <t>행사 안전 보험비</t>
    <phoneticPr fontId="20" type="noConversion"/>
  </si>
  <si>
    <t>식</t>
  </si>
  <si>
    <t>필요시</t>
    <phoneticPr fontId="23" type="noConversion"/>
  </si>
  <si>
    <t>현장진행 운영비</t>
    <phoneticPr fontId="20" type="noConversion"/>
  </si>
  <si>
    <t>필요시</t>
    <phoneticPr fontId="20" type="noConversion"/>
  </si>
  <si>
    <t>계 ( 8. 현장운영비)</t>
    <phoneticPr fontId="20" type="noConversion"/>
  </si>
  <si>
    <t>9. 인건비</t>
    <phoneticPr fontId="20" type="noConversion"/>
  </si>
  <si>
    <t>전문코디네이터</t>
    <phoneticPr fontId="20" type="noConversion"/>
  </si>
  <si>
    <t>행사총괄 PM - 기본단가 * 기간* 투입율(%)</t>
    <phoneticPr fontId="20" type="noConversion"/>
  </si>
  <si>
    <t>개월</t>
    <phoneticPr fontId="20" type="noConversion"/>
  </si>
  <si>
    <t>투입율(%) 표시</t>
    <phoneticPr fontId="20" type="noConversion"/>
  </si>
  <si>
    <t>연사 및 프로그램 관리- 기본단가 * 기간* 투입율(%)</t>
    <phoneticPr fontId="20" type="noConversion"/>
  </si>
  <si>
    <t>등록관리- 기본단가 * 기간* 투입율(%)</t>
    <phoneticPr fontId="20" type="noConversion"/>
  </si>
  <si>
    <t>홍보 및 제작물- 기본단가 * 기간* 투입율(%)</t>
    <phoneticPr fontId="20" type="noConversion"/>
  </si>
  <si>
    <t>계 ( 9. 인건비 )</t>
    <phoneticPr fontId="20" type="noConversion"/>
  </si>
  <si>
    <t>10. 기타</t>
    <phoneticPr fontId="20" type="noConversion"/>
  </si>
  <si>
    <t>참가자 기념품</t>
    <phoneticPr fontId="20" type="noConversion"/>
  </si>
  <si>
    <t>메인기념품 - 5만원 이하 기념품 선정 제안</t>
    <phoneticPr fontId="20" type="noConversion"/>
  </si>
  <si>
    <t>품목에 따라 변동</t>
    <phoneticPr fontId="20" type="noConversion"/>
  </si>
  <si>
    <t>해외연사기념품 - 3~5만원 기념품 선정 제안</t>
    <phoneticPr fontId="20" type="noConversion"/>
  </si>
  <si>
    <t>번역료</t>
    <phoneticPr fontId="20" type="noConversion"/>
  </si>
  <si>
    <t>프로그램북 등 번역료</t>
    <phoneticPr fontId="20" type="noConversion"/>
  </si>
  <si>
    <t>계 ( 10. 기타 )</t>
    <phoneticPr fontId="20" type="noConversion"/>
  </si>
  <si>
    <t>11. PCO 대행료</t>
    <phoneticPr fontId="20" type="noConversion"/>
  </si>
  <si>
    <t>PCO 대행료</t>
    <phoneticPr fontId="20" type="noConversion"/>
  </si>
  <si>
    <t>대상액 * (  )% 기재</t>
    <phoneticPr fontId="20" type="noConversion"/>
  </si>
  <si>
    <t>계 ( 11. PCO 대행료 )</t>
    <phoneticPr fontId="20" type="noConversion"/>
  </si>
  <si>
    <t>합계(1 ~ 11)</t>
    <phoneticPr fontId="20" type="noConversion"/>
  </si>
  <si>
    <t>부가세 10%</t>
    <phoneticPr fontId="20" type="noConversion"/>
  </si>
  <si>
    <t>총 합계(합계+부가세)</t>
    <phoneticPr fontId="20" type="noConversion"/>
  </si>
  <si>
    <t>(만원이하 절사)</t>
    <phoneticPr fontId="20" type="noConversion"/>
  </si>
  <si>
    <t>*엑셀 자동계산 됨</t>
    <phoneticPr fontId="20" type="noConversion"/>
  </si>
  <si>
    <t>* 해당 예산계획(안)은 PDF 전환없이 현 엑셀자료로 첨부하여 제출 요함.</t>
    <phoneticPr fontId="20" type="noConversion"/>
  </si>
  <si>
    <r>
      <t xml:space="preserve">기획비 - 대상액 * (   )% 또는 정액으로 표시
</t>
    </r>
    <r>
      <rPr>
        <b/>
        <sz val="12"/>
        <color theme="1"/>
        <rFont val="맑은 고딕"/>
        <family val="3"/>
        <charset val="129"/>
        <scheme val="minor"/>
      </rPr>
      <t>* 대행료 산출시 제외: 대관/식음료/기념품 금액</t>
    </r>
    <phoneticPr fontId="20" type="noConversion"/>
  </si>
  <si>
    <t>트로피 제작 - 12개 (지난해 트로피 디자인 기준)</t>
    <phoneticPr fontId="23" type="noConversion"/>
  </si>
  <si>
    <t xml:space="preserve">지난해 디자인 시안 그대로 (연도만 바꾸고 텍스트 앉힘) </t>
    <phoneticPr fontId="20" type="noConversion"/>
  </si>
  <si>
    <t>자막편집 + 한겨레 HANI TV 현장중계 송출지원</t>
    <phoneticPr fontId="23" type="noConversion"/>
  </si>
  <si>
    <t>HANI TV 송출지원</t>
    <phoneticPr fontId="20" type="noConversion"/>
  </si>
  <si>
    <t>기타경비 (대관료, 추가 도시락 여분 등 감안)</t>
    <phoneticPr fontId="20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</si>
</sst>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"/>
    <numFmt numFmtId="177" formatCode="#,##0_ "/>
    <numFmt numFmtId="178" formatCode="#,##0_);\(#,##0\)"/>
    <numFmt numFmtId="179" formatCode="0.000_ "/>
  </numFmts>
  <fonts count="5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2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rgb="FFC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2"/>
      <charset val="129"/>
    </font>
    <font>
      <b/>
      <sz val="12"/>
      <color theme="1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7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48" fillId="0" borderId="0">
      <alignment vertical="center"/>
    </xf>
  </cellStyleXfs>
  <cellXfs count="189">
    <xf numFmtId="0" fontId="0" fillId="0" borderId="0" xfId="0">
      <alignment vertical="center"/>
    </xf>
    <xf numFmtId="0" fontId="21" fillId="0" borderId="0" xfId="2" applyFont="1">
      <alignment vertical="center"/>
    </xf>
    <xf numFmtId="0" fontId="22" fillId="0" borderId="0" xfId="2" applyFont="1" applyFill="1" applyBorder="1" applyAlignment="1">
      <alignment horizontal="left" vertical="center"/>
    </xf>
    <xf numFmtId="14" fontId="22" fillId="0" borderId="0" xfId="2" quotePrefix="1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right" vertical="center"/>
    </xf>
    <xf numFmtId="0" fontId="24" fillId="33" borderId="0" xfId="2" applyFont="1" applyFill="1" applyBorder="1" applyAlignment="1">
      <alignment horizontal="left" vertical="center"/>
    </xf>
    <xf numFmtId="0" fontId="24" fillId="33" borderId="0" xfId="2" applyNumberFormat="1" applyFont="1" applyFill="1" applyBorder="1" applyAlignment="1">
      <alignment horizontal="right" vertical="center"/>
    </xf>
    <xf numFmtId="0" fontId="26" fillId="0" borderId="0" xfId="2" applyFont="1">
      <alignment vertical="center"/>
    </xf>
    <xf numFmtId="0" fontId="22" fillId="0" borderId="0" xfId="2" applyFont="1" applyFill="1" applyBorder="1" applyAlignment="1">
      <alignment vertical="center"/>
    </xf>
    <xf numFmtId="0" fontId="27" fillId="33" borderId="0" xfId="2" applyFont="1" applyFill="1" applyBorder="1" applyAlignment="1">
      <alignment horizontal="left" vertical="center"/>
    </xf>
    <xf numFmtId="0" fontId="28" fillId="33" borderId="0" xfId="2" applyNumberFormat="1" applyFont="1" applyFill="1" applyBorder="1" applyAlignment="1">
      <alignment horizontal="right" vertical="center"/>
    </xf>
    <xf numFmtId="0" fontId="28" fillId="33" borderId="0" xfId="2" applyFont="1" applyFill="1" applyBorder="1" applyAlignment="1">
      <alignment horizontal="left" vertical="center"/>
    </xf>
    <xf numFmtId="0" fontId="28" fillId="33" borderId="0" xfId="2" applyFont="1" applyFill="1" applyBorder="1" applyAlignment="1">
      <alignment vertical="center" wrapText="1" shrinkToFit="1"/>
    </xf>
    <xf numFmtId="0" fontId="22" fillId="0" borderId="0" xfId="2" quotePrefix="1" applyFont="1" applyFill="1" applyBorder="1" applyAlignment="1">
      <alignment horizontal="left" vertical="center"/>
    </xf>
    <xf numFmtId="0" fontId="29" fillId="0" borderId="0" xfId="2" applyFont="1">
      <alignment vertical="center"/>
    </xf>
    <xf numFmtId="0" fontId="26" fillId="33" borderId="0" xfId="2" applyFont="1" applyFill="1">
      <alignment vertical="center"/>
    </xf>
    <xf numFmtId="0" fontId="26" fillId="33" borderId="0" xfId="2" applyNumberFormat="1" applyFont="1" applyFill="1" applyAlignment="1">
      <alignment horizontal="right" vertical="center"/>
    </xf>
    <xf numFmtId="0" fontId="26" fillId="33" borderId="0" xfId="2" applyFont="1" applyFill="1" applyAlignment="1">
      <alignment horizontal="left" vertical="center"/>
    </xf>
    <xf numFmtId="0" fontId="26" fillId="33" borderId="0" xfId="2" applyFont="1" applyFill="1" applyAlignment="1">
      <alignment vertical="center"/>
    </xf>
    <xf numFmtId="0" fontId="30" fillId="33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22" fillId="0" borderId="0" xfId="3" applyFont="1">
      <alignment vertical="center"/>
    </xf>
    <xf numFmtId="176" fontId="31" fillId="34" borderId="10" xfId="3" applyNumberFormat="1" applyFont="1" applyFill="1" applyBorder="1">
      <alignment vertical="center"/>
    </xf>
    <xf numFmtId="0" fontId="22" fillId="0" borderId="10" xfId="3" applyFont="1" applyBorder="1" applyAlignment="1">
      <alignment horizontal="center" vertical="center"/>
    </xf>
    <xf numFmtId="0" fontId="22" fillId="33" borderId="0" xfId="4" applyFont="1" applyFill="1" applyAlignment="1">
      <alignment horizontal="centerContinuous" vertical="center"/>
    </xf>
    <xf numFmtId="0" fontId="22" fillId="33" borderId="0" xfId="4" applyNumberFormat="1" applyFont="1" applyFill="1" applyAlignment="1">
      <alignment horizontal="right" vertical="center"/>
    </xf>
    <xf numFmtId="0" fontId="22" fillId="33" borderId="0" xfId="4" applyFont="1" applyFill="1" applyAlignment="1">
      <alignment horizontal="left" vertical="center"/>
    </xf>
    <xf numFmtId="0" fontId="22" fillId="33" borderId="0" xfId="4" applyFont="1" applyFill="1" applyAlignment="1">
      <alignment vertical="center"/>
    </xf>
    <xf numFmtId="0" fontId="22" fillId="33" borderId="0" xfId="3" applyNumberFormat="1" applyFont="1" applyFill="1">
      <alignment vertical="center"/>
    </xf>
    <xf numFmtId="0" fontId="30" fillId="0" borderId="0" xfId="3" applyFont="1" applyFill="1" applyAlignment="1">
      <alignment horizontal="left" vertical="center"/>
    </xf>
    <xf numFmtId="0" fontId="33" fillId="0" borderId="0" xfId="5" applyFont="1" applyFill="1" applyAlignment="1">
      <alignment horizontal="left" vertical="center"/>
    </xf>
    <xf numFmtId="0" fontId="33" fillId="0" borderId="0" xfId="5" applyNumberFormat="1" applyFont="1" applyFill="1" applyAlignment="1">
      <alignment horizontal="right" vertical="center"/>
    </xf>
    <xf numFmtId="0" fontId="33" fillId="0" borderId="0" xfId="5" applyFont="1" applyFill="1" applyAlignment="1">
      <alignment vertical="center"/>
    </xf>
    <xf numFmtId="177" fontId="33" fillId="0" borderId="0" xfId="5" applyNumberFormat="1" applyFont="1" applyFill="1" applyAlignment="1">
      <alignment vertical="center" shrinkToFit="1"/>
    </xf>
    <xf numFmtId="0" fontId="33" fillId="0" borderId="0" xfId="6" applyNumberFormat="1" applyFont="1" applyFill="1" applyAlignment="1">
      <alignment horizontal="right" vertical="center"/>
    </xf>
    <xf numFmtId="0" fontId="22" fillId="35" borderId="11" xfId="3" applyFont="1" applyFill="1" applyBorder="1" applyAlignment="1">
      <alignment horizontal="center" vertical="center"/>
    </xf>
    <xf numFmtId="0" fontId="34" fillId="36" borderId="11" xfId="5" applyFont="1" applyFill="1" applyBorder="1" applyAlignment="1">
      <alignment horizontal="center" vertical="center" shrinkToFit="1"/>
    </xf>
    <xf numFmtId="178" fontId="35" fillId="35" borderId="11" xfId="5" applyNumberFormat="1" applyFont="1" applyFill="1" applyBorder="1" applyAlignment="1">
      <alignment horizontal="center" vertical="center" shrinkToFit="1"/>
    </xf>
    <xf numFmtId="0" fontId="35" fillId="35" borderId="12" xfId="5" applyFont="1" applyFill="1" applyBorder="1" applyAlignment="1">
      <alignment horizontal="center" vertical="center" shrinkToFit="1"/>
    </xf>
    <xf numFmtId="0" fontId="22" fillId="35" borderId="11" xfId="7" applyNumberFormat="1" applyFont="1" applyFill="1" applyBorder="1" applyAlignment="1">
      <alignment horizontal="center" vertical="center" wrapText="1"/>
    </xf>
    <xf numFmtId="0" fontId="35" fillId="35" borderId="11" xfId="5" applyNumberFormat="1" applyFont="1" applyFill="1" applyBorder="1" applyAlignment="1">
      <alignment horizontal="center" vertical="center" shrinkToFit="1"/>
    </xf>
    <xf numFmtId="41" fontId="22" fillId="0" borderId="12" xfId="1" applyFont="1" applyFill="1" applyBorder="1" applyAlignment="1">
      <alignment vertical="center"/>
    </xf>
    <xf numFmtId="41" fontId="30" fillId="0" borderId="15" xfId="1" applyFont="1" applyFill="1" applyBorder="1" applyAlignment="1">
      <alignment vertical="center"/>
    </xf>
    <xf numFmtId="177" fontId="32" fillId="0" borderId="15" xfId="1" applyNumberFormat="1" applyFont="1" applyFill="1" applyBorder="1" applyAlignment="1">
      <alignment horizontal="right" vertical="center" shrinkToFit="1"/>
    </xf>
    <xf numFmtId="178" fontId="32" fillId="0" borderId="15" xfId="1" applyNumberFormat="1" applyFont="1" applyFill="1" applyBorder="1" applyAlignment="1">
      <alignment horizontal="right" vertical="center"/>
    </xf>
    <xf numFmtId="41" fontId="32" fillId="0" borderId="15" xfId="1" applyFont="1" applyFill="1" applyBorder="1" applyAlignment="1">
      <alignment horizontal="left" vertical="center"/>
    </xf>
    <xf numFmtId="0" fontId="32" fillId="0" borderId="15" xfId="1" applyNumberFormat="1" applyFont="1" applyFill="1" applyBorder="1" applyAlignment="1">
      <alignment horizontal="right" vertical="center"/>
    </xf>
    <xf numFmtId="41" fontId="32" fillId="0" borderId="15" xfId="1" applyFont="1" applyFill="1" applyBorder="1" applyAlignment="1">
      <alignment vertical="center"/>
    </xf>
    <xf numFmtId="177" fontId="32" fillId="0" borderId="15" xfId="1" applyNumberFormat="1" applyFont="1" applyFill="1" applyBorder="1" applyAlignment="1">
      <alignment vertical="center" shrinkToFit="1"/>
    </xf>
    <xf numFmtId="0" fontId="36" fillId="0" borderId="16" xfId="5" applyNumberFormat="1" applyFont="1" applyFill="1" applyBorder="1" applyAlignment="1">
      <alignment vertical="center" shrinkToFit="1"/>
    </xf>
    <xf numFmtId="41" fontId="22" fillId="0" borderId="17" xfId="1" applyFont="1" applyFill="1" applyBorder="1" applyAlignment="1">
      <alignment vertical="center"/>
    </xf>
    <xf numFmtId="41" fontId="30" fillId="0" borderId="16" xfId="1" applyFont="1" applyFill="1" applyBorder="1" applyAlignment="1">
      <alignment vertical="center"/>
    </xf>
    <xf numFmtId="177" fontId="30" fillId="0" borderId="16" xfId="1" applyNumberFormat="1" applyFont="1" applyFill="1" applyBorder="1" applyAlignment="1">
      <alignment horizontal="right" vertical="center" shrinkToFit="1"/>
    </xf>
    <xf numFmtId="178" fontId="30" fillId="0" borderId="16" xfId="1" applyNumberFormat="1" applyFont="1" applyFill="1" applyBorder="1" applyAlignment="1">
      <alignment horizontal="right" vertical="center"/>
    </xf>
    <xf numFmtId="41" fontId="30" fillId="0" borderId="16" xfId="1" applyFont="1" applyFill="1" applyBorder="1" applyAlignment="1">
      <alignment horizontal="left" vertical="center"/>
    </xf>
    <xf numFmtId="0" fontId="30" fillId="0" borderId="16" xfId="1" applyNumberFormat="1" applyFont="1" applyFill="1" applyBorder="1" applyAlignment="1">
      <alignment horizontal="right" vertical="center"/>
    </xf>
    <xf numFmtId="177" fontId="30" fillId="0" borderId="16" xfId="1" applyNumberFormat="1" applyFont="1" applyFill="1" applyBorder="1" applyAlignment="1">
      <alignment vertical="center" shrinkToFit="1"/>
    </xf>
    <xf numFmtId="41" fontId="30" fillId="0" borderId="17" xfId="1" applyFont="1" applyFill="1" applyBorder="1" applyAlignment="1">
      <alignment vertical="center"/>
    </xf>
    <xf numFmtId="177" fontId="30" fillId="0" borderId="17" xfId="1" applyNumberFormat="1" applyFont="1" applyFill="1" applyBorder="1" applyAlignment="1">
      <alignment horizontal="right" vertical="center" shrinkToFit="1"/>
    </xf>
    <xf numFmtId="178" fontId="30" fillId="0" borderId="17" xfId="1" applyNumberFormat="1" applyFont="1" applyFill="1" applyBorder="1" applyAlignment="1">
      <alignment horizontal="right" vertical="center"/>
    </xf>
    <xf numFmtId="41" fontId="30" fillId="0" borderId="17" xfId="1" applyFont="1" applyFill="1" applyBorder="1" applyAlignment="1">
      <alignment horizontal="left" vertical="center"/>
    </xf>
    <xf numFmtId="0" fontId="30" fillId="0" borderId="17" xfId="1" applyNumberFormat="1" applyFont="1" applyFill="1" applyBorder="1" applyAlignment="1">
      <alignment horizontal="right" vertical="center"/>
    </xf>
    <xf numFmtId="177" fontId="30" fillId="0" borderId="17" xfId="1" applyNumberFormat="1" applyFont="1" applyFill="1" applyBorder="1" applyAlignment="1">
      <alignment vertical="center" shrinkToFit="1"/>
    </xf>
    <xf numFmtId="0" fontId="36" fillId="0" borderId="17" xfId="5" applyNumberFormat="1" applyFont="1" applyFill="1" applyBorder="1" applyAlignment="1">
      <alignment vertical="center" shrinkToFit="1"/>
    </xf>
    <xf numFmtId="41" fontId="30" fillId="0" borderId="19" xfId="1" applyFont="1" applyFill="1" applyBorder="1" applyAlignment="1">
      <alignment vertical="center"/>
    </xf>
    <xf numFmtId="41" fontId="22" fillId="37" borderId="20" xfId="1" applyFont="1" applyFill="1" applyBorder="1" applyAlignment="1">
      <alignment horizontal="left" vertical="center" shrinkToFit="1"/>
    </xf>
    <xf numFmtId="177" fontId="22" fillId="37" borderId="21" xfId="1" applyNumberFormat="1" applyFont="1" applyFill="1" applyBorder="1" applyAlignment="1">
      <alignment horizontal="center" vertical="center" shrinkToFit="1"/>
    </xf>
    <xf numFmtId="178" fontId="22" fillId="37" borderId="21" xfId="1" applyNumberFormat="1" applyFont="1" applyFill="1" applyBorder="1" applyAlignment="1">
      <alignment horizontal="right" vertical="center"/>
    </xf>
    <xf numFmtId="41" fontId="22" fillId="37" borderId="21" xfId="1" applyFont="1" applyFill="1" applyBorder="1" applyAlignment="1">
      <alignment horizontal="left" vertical="center"/>
    </xf>
    <xf numFmtId="0" fontId="22" fillId="37" borderId="21" xfId="1" applyNumberFormat="1" applyFont="1" applyFill="1" applyBorder="1" applyAlignment="1">
      <alignment horizontal="right" vertical="center"/>
    </xf>
    <xf numFmtId="41" fontId="22" fillId="37" borderId="21" xfId="1" applyFont="1" applyFill="1" applyBorder="1" applyAlignment="1">
      <alignment vertical="center"/>
    </xf>
    <xf numFmtId="177" fontId="22" fillId="37" borderId="21" xfId="1" applyNumberFormat="1" applyFont="1" applyFill="1" applyBorder="1" applyAlignment="1">
      <alignment vertical="center" shrinkToFit="1"/>
    </xf>
    <xf numFmtId="0" fontId="37" fillId="37" borderId="21" xfId="5" applyNumberFormat="1" applyFont="1" applyFill="1" applyBorder="1" applyAlignment="1">
      <alignment vertical="center" shrinkToFit="1"/>
    </xf>
    <xf numFmtId="41" fontId="30" fillId="0" borderId="22" xfId="1" applyFont="1" applyFill="1" applyBorder="1" applyAlignment="1">
      <alignment vertical="center"/>
    </xf>
    <xf numFmtId="41" fontId="22" fillId="0" borderId="22" xfId="1" applyFont="1" applyFill="1" applyBorder="1" applyAlignment="1">
      <alignment horizontal="center" vertical="center" shrinkToFit="1"/>
    </xf>
    <xf numFmtId="177" fontId="34" fillId="0" borderId="22" xfId="1" applyNumberFormat="1" applyFont="1" applyFill="1" applyBorder="1" applyAlignment="1">
      <alignment horizontal="center" vertical="center" shrinkToFit="1"/>
    </xf>
    <xf numFmtId="177" fontId="22" fillId="0" borderId="22" xfId="1" applyNumberFormat="1" applyFont="1" applyFill="1" applyBorder="1" applyAlignment="1">
      <alignment horizontal="center" vertical="center" shrinkToFit="1"/>
    </xf>
    <xf numFmtId="178" fontId="22" fillId="0" borderId="22" xfId="1" applyNumberFormat="1" applyFont="1" applyFill="1" applyBorder="1" applyAlignment="1">
      <alignment horizontal="right" vertical="center"/>
    </xf>
    <xf numFmtId="41" fontId="22" fillId="0" borderId="22" xfId="1" applyFont="1" applyFill="1" applyBorder="1" applyAlignment="1">
      <alignment horizontal="left" vertical="center"/>
    </xf>
    <xf numFmtId="0" fontId="22" fillId="0" borderId="22" xfId="1" applyNumberFormat="1" applyFont="1" applyFill="1" applyBorder="1" applyAlignment="1">
      <alignment horizontal="right" vertical="center"/>
    </xf>
    <xf numFmtId="41" fontId="22" fillId="0" borderId="22" xfId="1" applyFont="1" applyFill="1" applyBorder="1" applyAlignment="1">
      <alignment vertical="center"/>
    </xf>
    <xf numFmtId="177" fontId="22" fillId="0" borderId="22" xfId="1" applyNumberFormat="1" applyFont="1" applyFill="1" applyBorder="1" applyAlignment="1">
      <alignment vertical="center" shrinkToFit="1"/>
    </xf>
    <xf numFmtId="0" fontId="33" fillId="0" borderId="22" xfId="5" applyNumberFormat="1" applyFont="1" applyFill="1" applyBorder="1" applyAlignment="1">
      <alignment vertical="center" shrinkToFit="1"/>
    </xf>
    <xf numFmtId="41" fontId="22" fillId="0" borderId="15" xfId="1" applyFont="1" applyFill="1" applyBorder="1" applyAlignment="1">
      <alignment vertical="center"/>
    </xf>
    <xf numFmtId="41" fontId="30" fillId="0" borderId="15" xfId="1" applyFont="1" applyFill="1" applyBorder="1" applyAlignment="1">
      <alignment horizontal="left" vertical="center"/>
    </xf>
    <xf numFmtId="177" fontId="38" fillId="0" borderId="15" xfId="1" applyNumberFormat="1" applyFont="1" applyFill="1" applyBorder="1" applyAlignment="1">
      <alignment horizontal="right" vertical="center" shrinkToFit="1"/>
    </xf>
    <xf numFmtId="177" fontId="30" fillId="0" borderId="15" xfId="1" applyNumberFormat="1" applyFont="1" applyFill="1" applyBorder="1" applyAlignment="1">
      <alignment horizontal="right" vertical="center" shrinkToFit="1"/>
    </xf>
    <xf numFmtId="0" fontId="33" fillId="0" borderId="15" xfId="5" applyNumberFormat="1" applyFont="1" applyFill="1" applyBorder="1" applyAlignment="1">
      <alignment vertical="center" shrinkToFit="1"/>
    </xf>
    <xf numFmtId="41" fontId="36" fillId="0" borderId="16" xfId="1" applyFont="1" applyFill="1" applyBorder="1" applyAlignment="1">
      <alignment vertical="center"/>
    </xf>
    <xf numFmtId="177" fontId="38" fillId="0" borderId="16" xfId="1" applyNumberFormat="1" applyFont="1" applyFill="1" applyBorder="1" applyAlignment="1">
      <alignment horizontal="right" vertical="center" shrinkToFit="1"/>
    </xf>
    <xf numFmtId="178" fontId="32" fillId="0" borderId="16" xfId="1" applyNumberFormat="1" applyFont="1" applyFill="1" applyBorder="1" applyAlignment="1">
      <alignment horizontal="right" vertical="center"/>
    </xf>
    <xf numFmtId="0" fontId="32" fillId="0" borderId="16" xfId="1" applyNumberFormat="1" applyFont="1" applyFill="1" applyBorder="1" applyAlignment="1">
      <alignment horizontal="right" vertical="center"/>
    </xf>
    <xf numFmtId="0" fontId="33" fillId="0" borderId="16" xfId="5" applyNumberFormat="1" applyFont="1" applyFill="1" applyBorder="1" applyAlignment="1">
      <alignment vertical="center" shrinkToFit="1"/>
    </xf>
    <xf numFmtId="0" fontId="38" fillId="0" borderId="16" xfId="5" applyNumberFormat="1" applyFont="1" applyFill="1" applyBorder="1" applyAlignment="1">
      <alignment vertical="center" shrinkToFit="1"/>
    </xf>
    <xf numFmtId="41" fontId="30" fillId="0" borderId="21" xfId="1" applyFont="1" applyFill="1" applyBorder="1" applyAlignment="1">
      <alignment vertical="center"/>
    </xf>
    <xf numFmtId="41" fontId="22" fillId="37" borderId="21" xfId="1" applyFont="1" applyFill="1" applyBorder="1" applyAlignment="1">
      <alignment horizontal="left" vertical="center" shrinkToFit="1"/>
    </xf>
    <xf numFmtId="41" fontId="22" fillId="0" borderId="23" xfId="1" applyFont="1" applyFill="1" applyBorder="1" applyAlignment="1">
      <alignment horizontal="center" vertical="center" shrinkToFit="1"/>
    </xf>
    <xf numFmtId="177" fontId="34" fillId="0" borderId="23" xfId="1" applyNumberFormat="1" applyFont="1" applyFill="1" applyBorder="1" applyAlignment="1">
      <alignment horizontal="center" vertical="center" shrinkToFit="1"/>
    </xf>
    <xf numFmtId="177" fontId="22" fillId="0" borderId="23" xfId="1" applyNumberFormat="1" applyFont="1" applyFill="1" applyBorder="1" applyAlignment="1">
      <alignment horizontal="center" vertical="center" shrinkToFit="1"/>
    </xf>
    <xf numFmtId="178" fontId="22" fillId="0" borderId="23" xfId="1" applyNumberFormat="1" applyFont="1" applyFill="1" applyBorder="1" applyAlignment="1">
      <alignment horizontal="right" vertical="center"/>
    </xf>
    <xf numFmtId="41" fontId="22" fillId="0" borderId="23" xfId="1" applyFont="1" applyFill="1" applyBorder="1" applyAlignment="1">
      <alignment horizontal="left" vertical="center"/>
    </xf>
    <xf numFmtId="0" fontId="22" fillId="0" borderId="23" xfId="1" applyNumberFormat="1" applyFont="1" applyFill="1" applyBorder="1" applyAlignment="1">
      <alignment horizontal="right" vertical="center"/>
    </xf>
    <xf numFmtId="41" fontId="22" fillId="0" borderId="23" xfId="1" applyFont="1" applyFill="1" applyBorder="1" applyAlignment="1">
      <alignment vertical="center"/>
    </xf>
    <xf numFmtId="177" fontId="22" fillId="0" borderId="23" xfId="1" applyNumberFormat="1" applyFont="1" applyFill="1" applyBorder="1" applyAlignment="1">
      <alignment vertical="center" shrinkToFit="1"/>
    </xf>
    <xf numFmtId="0" fontId="39" fillId="0" borderId="23" xfId="2" applyNumberFormat="1" applyFont="1" applyBorder="1" applyAlignment="1">
      <alignment vertical="center"/>
    </xf>
    <xf numFmtId="177" fontId="30" fillId="0" borderId="15" xfId="1" applyNumberFormat="1" applyFont="1" applyFill="1" applyBorder="1" applyAlignment="1">
      <alignment vertical="center" shrinkToFit="1"/>
    </xf>
    <xf numFmtId="178" fontId="30" fillId="0" borderId="15" xfId="1" applyNumberFormat="1" applyFont="1" applyFill="1" applyBorder="1" applyAlignment="1">
      <alignment horizontal="right" vertical="center"/>
    </xf>
    <xf numFmtId="0" fontId="30" fillId="0" borderId="15" xfId="1" applyNumberFormat="1" applyFont="1" applyFill="1" applyBorder="1" applyAlignment="1">
      <alignment horizontal="right" vertical="center"/>
    </xf>
    <xf numFmtId="41" fontId="22" fillId="0" borderId="16" xfId="1" applyFont="1" applyFill="1" applyBorder="1" applyAlignment="1">
      <alignment vertical="center"/>
    </xf>
    <xf numFmtId="41" fontId="38" fillId="0" borderId="16" xfId="1" applyFont="1" applyFill="1" applyBorder="1" applyAlignment="1">
      <alignment horizontal="left" vertical="center"/>
    </xf>
    <xf numFmtId="41" fontId="30" fillId="0" borderId="16" xfId="1" quotePrefix="1" applyFont="1" applyFill="1" applyBorder="1" applyAlignment="1">
      <alignment horizontal="left" vertical="center"/>
    </xf>
    <xf numFmtId="0" fontId="33" fillId="37" borderId="21" xfId="5" applyNumberFormat="1" applyFont="1" applyFill="1" applyBorder="1" applyAlignment="1">
      <alignment vertical="center" shrinkToFit="1"/>
    </xf>
    <xf numFmtId="177" fontId="22" fillId="38" borderId="22" xfId="1" applyNumberFormat="1" applyFont="1" applyFill="1" applyBorder="1" applyAlignment="1">
      <alignment vertical="center" shrinkToFit="1"/>
    </xf>
    <xf numFmtId="0" fontId="35" fillId="0" borderId="22" xfId="5" applyNumberFormat="1" applyFont="1" applyFill="1" applyBorder="1" applyAlignment="1">
      <alignment vertical="center" shrinkToFit="1"/>
    </xf>
    <xf numFmtId="41" fontId="30" fillId="0" borderId="15" xfId="1" applyFont="1" applyFill="1" applyBorder="1" applyAlignment="1">
      <alignment horizontal="left" vertical="center" wrapText="1"/>
    </xf>
    <xf numFmtId="41" fontId="30" fillId="0" borderId="15" xfId="1" applyFont="1" applyFill="1" applyBorder="1" applyAlignment="1">
      <alignment vertical="center" wrapText="1"/>
    </xf>
    <xf numFmtId="0" fontId="36" fillId="0" borderId="15" xfId="5" applyNumberFormat="1" applyFont="1" applyFill="1" applyBorder="1" applyAlignment="1">
      <alignment vertical="center" wrapText="1" shrinkToFit="1"/>
    </xf>
    <xf numFmtId="41" fontId="40" fillId="0" borderId="18" xfId="1" applyFont="1" applyFill="1" applyBorder="1" applyAlignment="1">
      <alignment horizontal="left" vertical="center"/>
    </xf>
    <xf numFmtId="0" fontId="40" fillId="0" borderId="16" xfId="5" applyNumberFormat="1" applyFont="1" applyFill="1" applyBorder="1" applyAlignment="1">
      <alignment vertical="center" shrinkToFit="1"/>
    </xf>
    <xf numFmtId="178" fontId="30" fillId="37" borderId="21" xfId="3" applyNumberFormat="1" applyFont="1" applyFill="1" applyBorder="1" applyAlignment="1">
      <alignment horizontal="right" vertical="center"/>
    </xf>
    <xf numFmtId="0" fontId="30" fillId="37" borderId="21" xfId="3" applyFont="1" applyFill="1" applyBorder="1" applyAlignment="1">
      <alignment horizontal="left" vertical="center"/>
    </xf>
    <xf numFmtId="0" fontId="30" fillId="37" borderId="21" xfId="3" applyNumberFormat="1" applyFont="1" applyFill="1" applyBorder="1" applyAlignment="1">
      <alignment horizontal="right" vertical="center"/>
    </xf>
    <xf numFmtId="0" fontId="30" fillId="37" borderId="21" xfId="3" applyFont="1" applyFill="1" applyBorder="1" applyAlignment="1">
      <alignment vertical="center"/>
    </xf>
    <xf numFmtId="41" fontId="40" fillId="0" borderId="16" xfId="1" applyFont="1" applyFill="1" applyBorder="1" applyAlignment="1">
      <alignment vertical="center"/>
    </xf>
    <xf numFmtId="177" fontId="40" fillId="0" borderId="16" xfId="1" applyNumberFormat="1" applyFont="1" applyFill="1" applyBorder="1" applyAlignment="1">
      <alignment horizontal="right" vertical="center" shrinkToFit="1"/>
    </xf>
    <xf numFmtId="178" fontId="40" fillId="0" borderId="16" xfId="1" applyNumberFormat="1" applyFont="1" applyFill="1" applyBorder="1" applyAlignment="1">
      <alignment horizontal="right" vertical="center"/>
    </xf>
    <xf numFmtId="41" fontId="40" fillId="0" borderId="16" xfId="1" applyFont="1" applyFill="1" applyBorder="1" applyAlignment="1">
      <alignment horizontal="left" vertical="center"/>
    </xf>
    <xf numFmtId="0" fontId="40" fillId="0" borderId="16" xfId="1" applyNumberFormat="1" applyFont="1" applyFill="1" applyBorder="1" applyAlignment="1">
      <alignment horizontal="right" vertical="center"/>
    </xf>
    <xf numFmtId="0" fontId="26" fillId="0" borderId="16" xfId="2" applyFont="1" applyBorder="1">
      <alignment vertical="center"/>
    </xf>
    <xf numFmtId="0" fontId="30" fillId="0" borderId="22" xfId="3" applyFont="1" applyFill="1" applyBorder="1" applyAlignment="1">
      <alignment vertical="center"/>
    </xf>
    <xf numFmtId="178" fontId="30" fillId="0" borderId="22" xfId="3" applyNumberFormat="1" applyFont="1" applyFill="1" applyBorder="1" applyAlignment="1">
      <alignment horizontal="right" vertical="center"/>
    </xf>
    <xf numFmtId="0" fontId="30" fillId="0" borderId="22" xfId="3" applyFont="1" applyFill="1" applyBorder="1" applyAlignment="1">
      <alignment horizontal="left" vertical="center"/>
    </xf>
    <xf numFmtId="0" fontId="30" fillId="0" borderId="22" xfId="3" applyNumberFormat="1" applyFont="1" applyFill="1" applyBorder="1" applyAlignment="1">
      <alignment horizontal="right" vertical="center"/>
    </xf>
    <xf numFmtId="9" fontId="36" fillId="0" borderId="15" xfId="5" applyNumberFormat="1" applyFont="1" applyFill="1" applyBorder="1" applyAlignment="1">
      <alignment vertical="center" shrinkToFit="1"/>
    </xf>
    <xf numFmtId="9" fontId="36" fillId="0" borderId="16" xfId="5" applyNumberFormat="1" applyFont="1" applyFill="1" applyBorder="1" applyAlignment="1">
      <alignment vertical="center" shrinkToFit="1"/>
    </xf>
    <xf numFmtId="9" fontId="36" fillId="0" borderId="18" xfId="5" applyNumberFormat="1" applyFont="1" applyFill="1" applyBorder="1" applyAlignment="1">
      <alignment vertical="center" shrinkToFit="1"/>
    </xf>
    <xf numFmtId="0" fontId="26" fillId="0" borderId="15" xfId="2" applyFont="1" applyFill="1" applyBorder="1">
      <alignment vertical="center"/>
    </xf>
    <xf numFmtId="0" fontId="36" fillId="0" borderId="18" xfId="5" applyNumberFormat="1" applyFont="1" applyFill="1" applyBorder="1" applyAlignment="1">
      <alignment vertical="center" shrinkToFit="1"/>
    </xf>
    <xf numFmtId="41" fontId="22" fillId="0" borderId="18" xfId="1" applyFont="1" applyFill="1" applyBorder="1" applyAlignment="1">
      <alignment vertical="center"/>
    </xf>
    <xf numFmtId="0" fontId="26" fillId="0" borderId="18" xfId="2" applyFont="1" applyFill="1" applyBorder="1">
      <alignment vertical="center"/>
    </xf>
    <xf numFmtId="41" fontId="30" fillId="0" borderId="18" xfId="1" applyFont="1" applyFill="1" applyBorder="1" applyAlignment="1">
      <alignment vertical="center"/>
    </xf>
    <xf numFmtId="177" fontId="30" fillId="0" borderId="18" xfId="1" applyNumberFormat="1" applyFont="1" applyFill="1" applyBorder="1" applyAlignment="1">
      <alignment horizontal="right" vertical="center" shrinkToFit="1"/>
    </xf>
    <xf numFmtId="178" fontId="32" fillId="0" borderId="18" xfId="1" applyNumberFormat="1" applyFont="1" applyFill="1" applyBorder="1" applyAlignment="1">
      <alignment horizontal="right" vertical="center"/>
    </xf>
    <xf numFmtId="41" fontId="30" fillId="0" borderId="18" xfId="1" applyFont="1" applyFill="1" applyBorder="1" applyAlignment="1">
      <alignment horizontal="left" vertical="center"/>
    </xf>
    <xf numFmtId="0" fontId="30" fillId="0" borderId="18" xfId="1" applyNumberFormat="1" applyFont="1" applyFill="1" applyBorder="1" applyAlignment="1">
      <alignment horizontal="right" vertical="center"/>
    </xf>
    <xf numFmtId="0" fontId="32" fillId="0" borderId="16" xfId="5" applyNumberFormat="1" applyFont="1" applyFill="1" applyBorder="1" applyAlignment="1">
      <alignment vertical="center" shrinkToFit="1"/>
    </xf>
    <xf numFmtId="0" fontId="26" fillId="0" borderId="15" xfId="2" applyFont="1" applyBorder="1">
      <alignment vertical="center"/>
    </xf>
    <xf numFmtId="0" fontId="32" fillId="0" borderId="15" xfId="5" applyNumberFormat="1" applyFont="1" applyFill="1" applyBorder="1" applyAlignment="1">
      <alignment vertical="center" shrinkToFit="1"/>
    </xf>
    <xf numFmtId="0" fontId="41" fillId="0" borderId="24" xfId="5" applyFont="1" applyFill="1" applyBorder="1" applyAlignment="1">
      <alignment vertical="center" shrinkToFit="1"/>
    </xf>
    <xf numFmtId="0" fontId="30" fillId="0" borderId="24" xfId="3" applyFont="1" applyFill="1" applyBorder="1" applyAlignment="1">
      <alignment vertical="center"/>
    </xf>
    <xf numFmtId="0" fontId="30" fillId="0" borderId="24" xfId="3" applyNumberFormat="1" applyFont="1" applyFill="1" applyBorder="1" applyAlignment="1">
      <alignment horizontal="right" vertical="center"/>
    </xf>
    <xf numFmtId="0" fontId="30" fillId="0" borderId="24" xfId="3" applyFont="1" applyFill="1" applyBorder="1" applyAlignment="1">
      <alignment horizontal="left" vertical="center"/>
    </xf>
    <xf numFmtId="0" fontId="30" fillId="0" borderId="24" xfId="3" applyNumberFormat="1" applyFont="1" applyFill="1" applyBorder="1" applyAlignment="1">
      <alignment vertical="center"/>
    </xf>
    <xf numFmtId="0" fontId="41" fillId="0" borderId="0" xfId="5" applyFont="1" applyFill="1" applyBorder="1" applyAlignment="1">
      <alignment vertical="center" shrinkToFit="1"/>
    </xf>
    <xf numFmtId="177" fontId="42" fillId="39" borderId="15" xfId="8" applyNumberFormat="1" applyFont="1" applyFill="1" applyBorder="1" applyAlignment="1">
      <alignment horizontal="right" vertical="center"/>
    </xf>
    <xf numFmtId="177" fontId="30" fillId="0" borderId="15" xfId="3" applyNumberFormat="1" applyFont="1" applyFill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25" xfId="2" applyFont="1" applyBorder="1" applyAlignment="1">
      <alignment vertical="center"/>
    </xf>
    <xf numFmtId="41" fontId="42" fillId="39" borderId="16" xfId="8" applyFont="1" applyFill="1" applyBorder="1">
      <alignment vertical="center"/>
    </xf>
    <xf numFmtId="177" fontId="42" fillId="39" borderId="21" xfId="2" applyNumberFormat="1" applyFont="1" applyFill="1" applyBorder="1">
      <alignment vertical="center"/>
    </xf>
    <xf numFmtId="0" fontId="40" fillId="0" borderId="21" xfId="3" applyNumberFormat="1" applyFont="1" applyFill="1" applyBorder="1" applyAlignment="1">
      <alignment vertical="center"/>
    </xf>
    <xf numFmtId="0" fontId="26" fillId="0" borderId="0" xfId="2" applyNumberFormat="1" applyFont="1" applyAlignment="1">
      <alignment horizontal="right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179" fontId="43" fillId="0" borderId="0" xfId="2" applyNumberFormat="1" applyFont="1">
      <alignment vertical="center"/>
    </xf>
    <xf numFmtId="0" fontId="32" fillId="0" borderId="0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vertical="center"/>
    </xf>
    <xf numFmtId="0" fontId="42" fillId="0" borderId="0" xfId="2" applyFont="1">
      <alignment vertical="center"/>
    </xf>
    <xf numFmtId="41" fontId="26" fillId="0" borderId="0" xfId="8" applyFont="1">
      <alignment vertical="center"/>
    </xf>
    <xf numFmtId="0" fontId="26" fillId="0" borderId="0" xfId="2" applyNumberFormat="1" applyFont="1">
      <alignment vertical="center"/>
    </xf>
    <xf numFmtId="0" fontId="30" fillId="0" borderId="0" xfId="8" applyNumberFormat="1" applyFont="1" applyFill="1" applyBorder="1" applyAlignment="1">
      <alignment vertical="center"/>
    </xf>
    <xf numFmtId="41" fontId="36" fillId="0" borderId="15" xfId="1" applyFont="1" applyFill="1" applyBorder="1" applyAlignment="1">
      <alignment vertical="center" wrapText="1"/>
    </xf>
    <xf numFmtId="177" fontId="34" fillId="36" borderId="21" xfId="1" applyNumberFormat="1" applyFont="1" applyFill="1" applyBorder="1" applyAlignment="1">
      <alignment vertical="center" shrinkToFit="1"/>
    </xf>
    <xf numFmtId="177" fontId="34" fillId="36" borderId="15" xfId="1" applyNumberFormat="1" applyFont="1" applyFill="1" applyBorder="1" applyAlignment="1">
      <alignment vertical="center" shrinkToFit="1"/>
    </xf>
    <xf numFmtId="177" fontId="34" fillId="36" borderId="18" xfId="1" applyNumberFormat="1" applyFont="1" applyFill="1" applyBorder="1" applyAlignment="1">
      <alignment vertical="center" shrinkToFit="1"/>
    </xf>
    <xf numFmtId="0" fontId="34" fillId="36" borderId="15" xfId="1" applyNumberFormat="1" applyFont="1" applyFill="1" applyBorder="1" applyAlignment="1">
      <alignment horizontal="right" vertical="center"/>
    </xf>
    <xf numFmtId="0" fontId="33" fillId="0" borderId="12" xfId="5" applyNumberFormat="1" applyFont="1" applyFill="1" applyBorder="1" applyAlignment="1">
      <alignment horizontal="center" vertical="center" wrapText="1" shrinkToFit="1"/>
    </xf>
    <xf numFmtId="0" fontId="33" fillId="0" borderId="17" xfId="5" applyNumberFormat="1" applyFont="1" applyFill="1" applyBorder="1" applyAlignment="1">
      <alignment horizontal="center" vertical="center" wrapText="1" shrinkToFit="1"/>
    </xf>
    <xf numFmtId="0" fontId="42" fillId="39" borderId="15" xfId="2" applyFont="1" applyFill="1" applyBorder="1" applyAlignment="1">
      <alignment horizontal="center" vertical="center"/>
    </xf>
    <xf numFmtId="0" fontId="42" fillId="39" borderId="16" xfId="2" applyFont="1" applyFill="1" applyBorder="1" applyAlignment="1">
      <alignment horizontal="center" vertical="center"/>
    </xf>
    <xf numFmtId="0" fontId="42" fillId="39" borderId="21" xfId="2" applyFont="1" applyFill="1" applyBorder="1" applyAlignment="1">
      <alignment horizontal="center" vertical="center"/>
    </xf>
    <xf numFmtId="41" fontId="19" fillId="0" borderId="0" xfId="1" applyFont="1" applyFill="1" applyAlignment="1">
      <alignment horizontal="center" vertical="center"/>
    </xf>
    <xf numFmtId="0" fontId="25" fillId="33" borderId="0" xfId="2" applyFont="1" applyFill="1" applyBorder="1" applyAlignment="1">
      <alignment horizontal="left" vertical="center" wrapText="1" shrinkToFit="1"/>
    </xf>
    <xf numFmtId="0" fontId="28" fillId="33" borderId="0" xfId="2" applyFont="1" applyFill="1" applyBorder="1" applyAlignment="1">
      <alignment horizontal="left" vertical="center" wrapText="1" shrinkToFit="1"/>
    </xf>
    <xf numFmtId="0" fontId="35" fillId="35" borderId="13" xfId="5" applyFont="1" applyFill="1" applyBorder="1" applyAlignment="1">
      <alignment horizontal="center" vertical="center" shrinkToFit="1"/>
    </xf>
    <xf numFmtId="0" fontId="35" fillId="35" borderId="14" xfId="5" applyFont="1" applyFill="1" applyBorder="1" applyAlignment="1">
      <alignment horizontal="center" vertical="center" shrinkToFit="1"/>
    </xf>
    <xf numFmtId="41" fontId="30" fillId="0" borderId="12" xfId="1" applyFont="1" applyFill="1" applyBorder="1" applyAlignment="1">
      <alignment horizontal="center" vertical="center" wrapText="1"/>
    </xf>
    <xf numFmtId="41" fontId="30" fillId="0" borderId="17" xfId="1" applyFont="1" applyFill="1" applyBorder="1" applyAlignment="1">
      <alignment horizontal="center" vertical="center" wrapText="1"/>
    </xf>
    <xf numFmtId="41" fontId="30" fillId="0" borderId="18" xfId="1" applyFont="1" applyFill="1" applyBorder="1" applyAlignment="1">
      <alignment horizontal="center" vertical="center" wrapText="1"/>
    </xf>
  </cellXfs>
  <cellStyles count="77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1 3" xfId="28"/>
    <cellStyle name="강조색2 2" xfId="29"/>
    <cellStyle name="강조색3 2" xfId="30"/>
    <cellStyle name="강조색4 2" xfId="31"/>
    <cellStyle name="강조색5 2" xfId="32"/>
    <cellStyle name="강조색6 2" xfId="33"/>
    <cellStyle name="경고문 2" xfId="34"/>
    <cellStyle name="계산 2" xfId="35"/>
    <cellStyle name="나쁨 2" xfId="36"/>
    <cellStyle name="메모 2" xfId="37"/>
    <cellStyle name="백분율 2" xfId="38"/>
    <cellStyle name="백분율 3" xfId="39"/>
    <cellStyle name="보통 2" xfId="40"/>
    <cellStyle name="설명 텍스트 2" xfId="41"/>
    <cellStyle name="셀 확인 2" xfId="42"/>
    <cellStyle name="쉼표 [0] 10" xfId="1"/>
    <cellStyle name="쉼표 [0] 2" xfId="43"/>
    <cellStyle name="쉼표 [0] 2 2" xfId="44"/>
    <cellStyle name="쉼표 [0] 2 3" xfId="45"/>
    <cellStyle name="쉼표 [0] 2 3 2" xfId="46"/>
    <cellStyle name="쉼표 [0] 2 4" xfId="8"/>
    <cellStyle name="쉼표 [0] 3" xfId="47"/>
    <cellStyle name="쉼표 [0] 4" xfId="48"/>
    <cellStyle name="연결된 셀 2" xfId="49"/>
    <cellStyle name="요약 2" xfId="50"/>
    <cellStyle name="입력 2" xfId="51"/>
    <cellStyle name="제목 1 2" xfId="52"/>
    <cellStyle name="제목 1 3" xfId="53"/>
    <cellStyle name="제목 2 2" xfId="54"/>
    <cellStyle name="제목 3 2" xfId="55"/>
    <cellStyle name="제목 4 2" xfId="56"/>
    <cellStyle name="제목 5" xfId="57"/>
    <cellStyle name="좋음 2" xfId="58"/>
    <cellStyle name="출력 2" xfId="59"/>
    <cellStyle name="통화 [0] 2" xfId="60"/>
    <cellStyle name="통화 [0] 2 2" xfId="61"/>
    <cellStyle name="통화 [0] 2 3" xfId="62"/>
    <cellStyle name="통화 [0] 3" xfId="63"/>
    <cellStyle name="표준" xfId="0" builtinId="0"/>
    <cellStyle name="표준 11" xfId="3"/>
    <cellStyle name="표준 2" xfId="64"/>
    <cellStyle name="표준 2 2" xfId="65"/>
    <cellStyle name="표준 2 3" xfId="66"/>
    <cellStyle name="표준 2 4" xfId="67"/>
    <cellStyle name="표준 2 5" xfId="2"/>
    <cellStyle name="표준 3" xfId="68"/>
    <cellStyle name="표준 3 2" xfId="69"/>
    <cellStyle name="표준 4" xfId="70"/>
    <cellStyle name="표준 4 2" xfId="71"/>
    <cellStyle name="표준 5" xfId="72"/>
    <cellStyle name="표준 6" xfId="73"/>
    <cellStyle name="표준 7" xfId="74"/>
    <cellStyle name="표준 8" xfId="75"/>
    <cellStyle name="표준 9" xfId="76"/>
    <cellStyle name="표준_2006 지방행정혁신 한마당(정산)" xfId="4"/>
    <cellStyle name="표준_계약예산-2차(오승희)" xfId="5"/>
    <cellStyle name="표준_디자인포럼정산(최종)_제7회 산업디자인진흥대회" xfId="6"/>
    <cellStyle name="표준_산출내역업체리스트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221;&#51228;&#49324;&#54924;&#50672;&#44396;&#50896;\&#50500;&#49884;&#50500;&#48120;&#47000;&#54252;&#47100;(AFF)\Asia%20Future%20Forum%202017\&#44592;&#50504;&#48143;&#54408;&#51032;&#51088;&#47308;\2017AFF&#44592;&#50504;&#48512;&#49549;&#49436;&#47448;\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0"/>
  <sheetViews>
    <sheetView showGridLines="0" tabSelected="1" zoomScale="70" zoomScaleNormal="70" zoomScaleSheetLayoutView="85" workbookViewId="0">
      <selection sqref="A1:J1"/>
    </sheetView>
  </sheetViews>
  <sheetFormatPr defaultColWidth="9" defaultRowHeight="16.5"/>
  <cols>
    <col min="1" max="1" width="16.75" style="7" customWidth="1"/>
    <col min="2" max="2" width="24.875" style="7" customWidth="1"/>
    <col min="3" max="3" width="52.25" style="7" customWidth="1"/>
    <col min="4" max="4" width="14.25" style="7" customWidth="1"/>
    <col min="5" max="5" width="8.125" style="161" customWidth="1"/>
    <col min="6" max="6" width="6.25" style="162" customWidth="1"/>
    <col min="7" max="7" width="6.75" style="161" customWidth="1"/>
    <col min="8" max="8" width="6.5" style="163" customWidth="1"/>
    <col min="9" max="9" width="17.875" style="7" customWidth="1"/>
    <col min="10" max="10" width="21" style="169" customWidth="1"/>
    <col min="11" max="16384" width="9" style="7"/>
  </cols>
  <sheetData>
    <row r="1" spans="1:12" s="1" customFormat="1" ht="32.25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2" ht="20.100000000000001" customHeight="1">
      <c r="A2" s="2" t="s">
        <v>1</v>
      </c>
      <c r="B2" s="3" t="s">
        <v>2</v>
      </c>
      <c r="C2" s="4"/>
      <c r="D2" s="5"/>
      <c r="E2" s="6"/>
      <c r="F2" s="5"/>
      <c r="G2" s="182"/>
      <c r="H2" s="182"/>
      <c r="I2" s="182"/>
      <c r="J2" s="182"/>
    </row>
    <row r="3" spans="1:12" ht="20.100000000000001" customHeight="1">
      <c r="A3" s="8" t="s">
        <v>3</v>
      </c>
      <c r="B3" s="2" t="s">
        <v>4</v>
      </c>
      <c r="C3" s="4"/>
      <c r="D3" s="9" t="s">
        <v>5</v>
      </c>
      <c r="E3" s="10"/>
      <c r="F3" s="11"/>
      <c r="G3" s="12"/>
      <c r="H3" s="12"/>
      <c r="I3" s="12"/>
      <c r="J3" s="12"/>
    </row>
    <row r="4" spans="1:12" ht="20.100000000000001" customHeight="1">
      <c r="A4" s="8" t="s">
        <v>6</v>
      </c>
      <c r="B4" s="2" t="s">
        <v>7</v>
      </c>
      <c r="C4" s="4"/>
      <c r="D4" s="11"/>
      <c r="E4" s="10"/>
      <c r="F4" s="11"/>
      <c r="G4" s="183"/>
      <c r="H4" s="183"/>
      <c r="I4" s="183"/>
      <c r="J4" s="183"/>
    </row>
    <row r="5" spans="1:12" ht="20.100000000000001" customHeight="1">
      <c r="A5" s="8" t="s">
        <v>8</v>
      </c>
      <c r="B5" s="13" t="s">
        <v>9</v>
      </c>
      <c r="C5" s="4"/>
      <c r="D5" s="11"/>
      <c r="E5" s="10"/>
      <c r="F5" s="11"/>
      <c r="G5" s="183"/>
      <c r="H5" s="183"/>
      <c r="I5" s="183"/>
      <c r="J5" s="183"/>
    </row>
    <row r="6" spans="1:12" ht="19.5" customHeight="1">
      <c r="A6" s="14" t="s">
        <v>10</v>
      </c>
      <c r="B6" s="14" t="s">
        <v>11</v>
      </c>
      <c r="C6" s="14"/>
      <c r="D6" s="15"/>
      <c r="E6" s="16"/>
      <c r="F6" s="17"/>
      <c r="G6" s="16"/>
      <c r="H6" s="18"/>
      <c r="I6" s="15"/>
      <c r="J6" s="19"/>
      <c r="K6" s="20"/>
      <c r="L6" s="20"/>
    </row>
    <row r="7" spans="1:12" s="14" customFormat="1" ht="27" thickBot="1">
      <c r="A7" s="21" t="s">
        <v>12</v>
      </c>
      <c r="B7" s="22">
        <f>I126</f>
        <v>148800000</v>
      </c>
      <c r="C7" s="23" t="s">
        <v>13</v>
      </c>
      <c r="D7" s="24"/>
      <c r="E7" s="25"/>
      <c r="F7" s="26"/>
      <c r="G7" s="25"/>
      <c r="H7" s="27"/>
      <c r="I7" s="24"/>
      <c r="J7" s="28"/>
    </row>
    <row r="8" spans="1:12" ht="14.25" customHeight="1" thickTop="1">
      <c r="A8" s="29"/>
      <c r="B8" s="29"/>
      <c r="C8" s="29"/>
      <c r="D8" s="30"/>
      <c r="E8" s="31"/>
      <c r="F8" s="30"/>
      <c r="G8" s="31"/>
      <c r="H8" s="32"/>
      <c r="I8" s="33"/>
      <c r="J8" s="34" t="s">
        <v>14</v>
      </c>
    </row>
    <row r="9" spans="1:12" ht="17.100000000000001" customHeight="1">
      <c r="A9" s="35" t="s">
        <v>15</v>
      </c>
      <c r="B9" s="35" t="s">
        <v>16</v>
      </c>
      <c r="C9" s="35" t="s">
        <v>17</v>
      </c>
      <c r="D9" s="36" t="s">
        <v>18</v>
      </c>
      <c r="E9" s="37" t="s">
        <v>19</v>
      </c>
      <c r="F9" s="38" t="s">
        <v>20</v>
      </c>
      <c r="G9" s="184" t="s">
        <v>21</v>
      </c>
      <c r="H9" s="185"/>
      <c r="I9" s="39" t="s">
        <v>22</v>
      </c>
      <c r="J9" s="40" t="s">
        <v>23</v>
      </c>
    </row>
    <row r="10" spans="1:12" ht="17.100000000000001" customHeight="1">
      <c r="A10" s="41" t="s">
        <v>24</v>
      </c>
      <c r="B10" s="186" t="s">
        <v>25</v>
      </c>
      <c r="C10" s="42" t="s">
        <v>26</v>
      </c>
      <c r="D10" s="43"/>
      <c r="E10" s="44">
        <v>1</v>
      </c>
      <c r="F10" s="45" t="s">
        <v>27</v>
      </c>
      <c r="G10" s="46">
        <v>2</v>
      </c>
      <c r="H10" s="47" t="s">
        <v>21</v>
      </c>
      <c r="I10" s="48"/>
      <c r="J10" s="49" t="s">
        <v>28</v>
      </c>
    </row>
    <row r="11" spans="1:12" ht="17.100000000000001" customHeight="1">
      <c r="A11" s="50"/>
      <c r="B11" s="187"/>
      <c r="C11" s="51" t="s">
        <v>29</v>
      </c>
      <c r="D11" s="52"/>
      <c r="E11" s="53"/>
      <c r="F11" s="54"/>
      <c r="G11" s="55"/>
      <c r="H11" s="51"/>
      <c r="I11" s="56"/>
      <c r="J11" s="49"/>
    </row>
    <row r="12" spans="1:12" ht="17.100000000000001" customHeight="1">
      <c r="A12" s="50"/>
      <c r="B12" s="188"/>
      <c r="C12" s="57" t="s">
        <v>30</v>
      </c>
      <c r="D12" s="58"/>
      <c r="E12" s="59"/>
      <c r="F12" s="60"/>
      <c r="G12" s="61"/>
      <c r="H12" s="57"/>
      <c r="I12" s="62"/>
      <c r="J12" s="63"/>
    </row>
    <row r="13" spans="1:12" ht="17.100000000000001" customHeight="1">
      <c r="A13" s="64"/>
      <c r="B13" s="65" t="s">
        <v>31</v>
      </c>
      <c r="C13" s="66" t="s">
        <v>32</v>
      </c>
      <c r="D13" s="66"/>
      <c r="E13" s="67"/>
      <c r="F13" s="68"/>
      <c r="G13" s="69"/>
      <c r="H13" s="70"/>
      <c r="I13" s="172">
        <f>SUM(I10:I12)</f>
        <v>0</v>
      </c>
      <c r="J13" s="72"/>
    </row>
    <row r="14" spans="1:12" ht="17.100000000000001" customHeight="1">
      <c r="A14" s="73"/>
      <c r="B14" s="74"/>
      <c r="C14" s="75"/>
      <c r="D14" s="76"/>
      <c r="E14" s="77"/>
      <c r="F14" s="78"/>
      <c r="G14" s="79"/>
      <c r="H14" s="80"/>
      <c r="I14" s="81"/>
      <c r="J14" s="82"/>
    </row>
    <row r="15" spans="1:12" ht="17.100000000000001" customHeight="1">
      <c r="A15" s="83" t="s">
        <v>33</v>
      </c>
      <c r="B15" s="84" t="s">
        <v>34</v>
      </c>
      <c r="C15" s="42" t="s">
        <v>35</v>
      </c>
      <c r="D15" s="85">
        <v>85000</v>
      </c>
      <c r="E15" s="44">
        <v>50</v>
      </c>
      <c r="F15" s="84" t="s">
        <v>36</v>
      </c>
      <c r="G15" s="46">
        <v>1</v>
      </c>
      <c r="H15" s="42" t="s">
        <v>21</v>
      </c>
      <c r="I15" s="86">
        <f>D15*E15*G15</f>
        <v>4250000</v>
      </c>
      <c r="J15" s="87"/>
    </row>
    <row r="16" spans="1:12" ht="17.100000000000001" customHeight="1">
      <c r="A16" s="88" t="s">
        <v>37</v>
      </c>
      <c r="B16" s="54"/>
      <c r="C16" s="51" t="s">
        <v>38</v>
      </c>
      <c r="D16" s="89">
        <v>60000</v>
      </c>
      <c r="E16" s="90">
        <v>10</v>
      </c>
      <c r="F16" s="54" t="s">
        <v>39</v>
      </c>
      <c r="G16" s="91">
        <v>1</v>
      </c>
      <c r="H16" s="51" t="s">
        <v>21</v>
      </c>
      <c r="I16" s="52">
        <f t="shared" ref="I16:I24" si="0">D16*E16*G16</f>
        <v>600000</v>
      </c>
      <c r="J16" s="92"/>
    </row>
    <row r="17" spans="1:10" ht="17.100000000000001" customHeight="1">
      <c r="A17" s="88" t="s">
        <v>40</v>
      </c>
      <c r="B17" s="54" t="s">
        <v>41</v>
      </c>
      <c r="C17" s="51" t="s">
        <v>42</v>
      </c>
      <c r="D17" s="89">
        <v>13000</v>
      </c>
      <c r="E17" s="90">
        <v>40</v>
      </c>
      <c r="F17" s="54" t="s">
        <v>43</v>
      </c>
      <c r="G17" s="91">
        <v>1</v>
      </c>
      <c r="H17" s="51" t="s">
        <v>44</v>
      </c>
      <c r="I17" s="52">
        <f t="shared" si="0"/>
        <v>520000</v>
      </c>
      <c r="J17" s="92"/>
    </row>
    <row r="18" spans="1:10" ht="17.100000000000001" customHeight="1">
      <c r="A18" s="51"/>
      <c r="B18" s="54"/>
      <c r="C18" s="51" t="s">
        <v>45</v>
      </c>
      <c r="D18" s="89">
        <v>13000</v>
      </c>
      <c r="E18" s="90">
        <v>30</v>
      </c>
      <c r="F18" s="54" t="s">
        <v>43</v>
      </c>
      <c r="G18" s="91">
        <v>2</v>
      </c>
      <c r="H18" s="51" t="s">
        <v>44</v>
      </c>
      <c r="I18" s="52">
        <f>D18*E18*G18</f>
        <v>780000</v>
      </c>
      <c r="J18" s="93" t="s">
        <v>46</v>
      </c>
    </row>
    <row r="19" spans="1:10" ht="16.5" customHeight="1">
      <c r="A19" s="51"/>
      <c r="B19" s="54"/>
      <c r="C19" s="51" t="s">
        <v>47</v>
      </c>
      <c r="D19" s="89">
        <v>13000</v>
      </c>
      <c r="E19" s="90">
        <v>300</v>
      </c>
      <c r="F19" s="54" t="s">
        <v>43</v>
      </c>
      <c r="G19" s="91">
        <v>2</v>
      </c>
      <c r="H19" s="51" t="s">
        <v>44</v>
      </c>
      <c r="I19" s="52">
        <f>D19*E19*G19</f>
        <v>7800000</v>
      </c>
      <c r="J19" s="92" t="s">
        <v>48</v>
      </c>
    </row>
    <row r="20" spans="1:10" ht="17.100000000000001" customHeight="1">
      <c r="A20" s="51"/>
      <c r="B20" s="54"/>
      <c r="C20" s="51" t="s">
        <v>49</v>
      </c>
      <c r="D20" s="89">
        <v>13000</v>
      </c>
      <c r="E20" s="90">
        <v>30</v>
      </c>
      <c r="F20" s="54" t="s">
        <v>43</v>
      </c>
      <c r="G20" s="91">
        <v>1</v>
      </c>
      <c r="H20" s="51" t="s">
        <v>44</v>
      </c>
      <c r="I20" s="52">
        <f>D20*E20*G20</f>
        <v>390000</v>
      </c>
      <c r="J20" s="92"/>
    </row>
    <row r="21" spans="1:10" ht="17.100000000000001" customHeight="1">
      <c r="A21" s="51"/>
      <c r="B21" s="54"/>
      <c r="C21" s="51" t="s">
        <v>50</v>
      </c>
      <c r="D21" s="89">
        <v>13000</v>
      </c>
      <c r="E21" s="90">
        <v>250</v>
      </c>
      <c r="F21" s="54" t="s">
        <v>43</v>
      </c>
      <c r="G21" s="91">
        <v>2</v>
      </c>
      <c r="H21" s="51" t="s">
        <v>44</v>
      </c>
      <c r="I21" s="52">
        <f>D21*E21*G21</f>
        <v>6500000</v>
      </c>
      <c r="J21" s="92"/>
    </row>
    <row r="22" spans="1:10" ht="17.100000000000001" customHeight="1">
      <c r="A22" s="51"/>
      <c r="B22" s="54" t="s">
        <v>51</v>
      </c>
      <c r="C22" s="51" t="s">
        <v>52</v>
      </c>
      <c r="D22" s="89">
        <v>95000</v>
      </c>
      <c r="E22" s="90">
        <v>30</v>
      </c>
      <c r="F22" s="54" t="s">
        <v>36</v>
      </c>
      <c r="G22" s="91">
        <v>1</v>
      </c>
      <c r="H22" s="51" t="s">
        <v>21</v>
      </c>
      <c r="I22" s="52">
        <f t="shared" ref="I22" si="1">D22*E22*G22</f>
        <v>2850000</v>
      </c>
      <c r="J22" s="93"/>
    </row>
    <row r="23" spans="1:10" ht="17.100000000000001" customHeight="1">
      <c r="A23" s="51"/>
      <c r="B23" s="54"/>
      <c r="C23" s="51" t="s">
        <v>53</v>
      </c>
      <c r="D23" s="89">
        <v>85000</v>
      </c>
      <c r="E23" s="90">
        <v>350</v>
      </c>
      <c r="F23" s="54" t="s">
        <v>36</v>
      </c>
      <c r="G23" s="91">
        <v>1</v>
      </c>
      <c r="H23" s="51" t="s">
        <v>21</v>
      </c>
      <c r="I23" s="52">
        <f t="shared" si="0"/>
        <v>29750000</v>
      </c>
      <c r="J23" s="93" t="s">
        <v>54</v>
      </c>
    </row>
    <row r="24" spans="1:10" ht="17.100000000000001" customHeight="1">
      <c r="A24" s="51"/>
      <c r="B24" s="54"/>
      <c r="C24" s="51" t="s">
        <v>55</v>
      </c>
      <c r="D24" s="89">
        <v>85000</v>
      </c>
      <c r="E24" s="90">
        <v>250</v>
      </c>
      <c r="F24" s="54" t="s">
        <v>36</v>
      </c>
      <c r="G24" s="91">
        <v>1</v>
      </c>
      <c r="H24" s="51" t="s">
        <v>21</v>
      </c>
      <c r="I24" s="52">
        <f t="shared" si="0"/>
        <v>21250000</v>
      </c>
      <c r="J24" s="93"/>
    </row>
    <row r="25" spans="1:10" ht="17.100000000000001" customHeight="1">
      <c r="A25" s="51"/>
      <c r="B25" s="54"/>
      <c r="C25" s="51" t="s">
        <v>194</v>
      </c>
      <c r="D25" s="89"/>
      <c r="E25" s="90"/>
      <c r="F25" s="54" t="s">
        <v>36</v>
      </c>
      <c r="G25" s="91">
        <v>1</v>
      </c>
      <c r="H25" s="51" t="s">
        <v>21</v>
      </c>
      <c r="I25" s="52">
        <v>25310000</v>
      </c>
      <c r="J25" s="93"/>
    </row>
    <row r="26" spans="1:10" ht="17.100000000000001" customHeight="1">
      <c r="A26" s="94"/>
      <c r="B26" s="95" t="s">
        <v>56</v>
      </c>
      <c r="C26" s="66" t="s">
        <v>32</v>
      </c>
      <c r="D26" s="66"/>
      <c r="E26" s="67"/>
      <c r="F26" s="68"/>
      <c r="G26" s="69"/>
      <c r="H26" s="70"/>
      <c r="I26" s="172">
        <f>SUM(I15:I25)</f>
        <v>100000000</v>
      </c>
      <c r="J26" s="72"/>
    </row>
    <row r="27" spans="1:10" ht="17.100000000000001" customHeight="1">
      <c r="A27" s="80"/>
      <c r="B27" s="96"/>
      <c r="C27" s="97"/>
      <c r="D27" s="98"/>
      <c r="E27" s="99"/>
      <c r="F27" s="100"/>
      <c r="G27" s="101"/>
      <c r="H27" s="102"/>
      <c r="I27" s="103"/>
      <c r="J27" s="104"/>
    </row>
    <row r="28" spans="1:10" ht="17.100000000000001" customHeight="1">
      <c r="A28" s="83" t="s">
        <v>57</v>
      </c>
      <c r="B28" s="84" t="s">
        <v>58</v>
      </c>
      <c r="C28" s="42"/>
      <c r="D28" s="105"/>
      <c r="E28" s="106"/>
      <c r="F28" s="84" t="s">
        <v>27</v>
      </c>
      <c r="G28" s="107"/>
      <c r="H28" s="42"/>
      <c r="I28" s="105">
        <v>0</v>
      </c>
      <c r="J28" s="87" t="s">
        <v>59</v>
      </c>
    </row>
    <row r="29" spans="1:10" ht="17.100000000000001" customHeight="1">
      <c r="A29" s="108"/>
      <c r="B29" s="54"/>
      <c r="C29" s="51"/>
      <c r="D29" s="56"/>
      <c r="E29" s="53"/>
      <c r="F29" s="54" t="s">
        <v>27</v>
      </c>
      <c r="G29" s="55"/>
      <c r="H29" s="51"/>
      <c r="I29" s="56">
        <f t="shared" ref="I29:I47" si="2">D29*E29*G29</f>
        <v>0</v>
      </c>
      <c r="J29" s="92"/>
    </row>
    <row r="30" spans="1:10" ht="17.100000000000001" customHeight="1">
      <c r="A30" s="51"/>
      <c r="B30" s="54" t="s">
        <v>60</v>
      </c>
      <c r="C30" s="51" t="s">
        <v>61</v>
      </c>
      <c r="D30" s="52"/>
      <c r="E30" s="53"/>
      <c r="F30" s="54" t="s">
        <v>27</v>
      </c>
      <c r="G30" s="55"/>
      <c r="H30" s="51"/>
      <c r="I30" s="56">
        <f t="shared" si="2"/>
        <v>0</v>
      </c>
      <c r="J30" s="92"/>
    </row>
    <row r="31" spans="1:10" ht="17.100000000000001" customHeight="1">
      <c r="A31" s="51"/>
      <c r="B31" s="54" t="s">
        <v>62</v>
      </c>
      <c r="C31" s="51" t="s">
        <v>63</v>
      </c>
      <c r="D31" s="52"/>
      <c r="E31" s="53"/>
      <c r="F31" s="54" t="s">
        <v>27</v>
      </c>
      <c r="G31" s="55"/>
      <c r="H31" s="51"/>
      <c r="I31" s="56">
        <f t="shared" si="2"/>
        <v>0</v>
      </c>
      <c r="J31" s="92"/>
    </row>
    <row r="32" spans="1:10" ht="17.100000000000001" customHeight="1">
      <c r="A32" s="51"/>
      <c r="B32" s="109"/>
      <c r="C32" s="51" t="s">
        <v>192</v>
      </c>
      <c r="D32" s="52"/>
      <c r="E32" s="53"/>
      <c r="F32" s="54" t="s">
        <v>27</v>
      </c>
      <c r="G32" s="55"/>
      <c r="H32" s="51"/>
      <c r="I32" s="56">
        <f t="shared" si="2"/>
        <v>0</v>
      </c>
      <c r="J32" s="92" t="s">
        <v>193</v>
      </c>
    </row>
    <row r="33" spans="1:10" ht="17.100000000000001" customHeight="1">
      <c r="A33" s="51"/>
      <c r="B33" s="54" t="s">
        <v>64</v>
      </c>
      <c r="C33" s="51" t="s">
        <v>65</v>
      </c>
      <c r="D33" s="52"/>
      <c r="E33" s="53"/>
      <c r="F33" s="54" t="s">
        <v>27</v>
      </c>
      <c r="G33" s="55"/>
      <c r="H33" s="51"/>
      <c r="I33" s="56">
        <f t="shared" si="2"/>
        <v>0</v>
      </c>
      <c r="J33" s="92"/>
    </row>
    <row r="34" spans="1:10" ht="17.100000000000001" customHeight="1">
      <c r="A34" s="51"/>
      <c r="B34" s="54" t="s">
        <v>66</v>
      </c>
      <c r="C34" s="51" t="s">
        <v>67</v>
      </c>
      <c r="D34" s="52"/>
      <c r="E34" s="53"/>
      <c r="F34" s="54" t="s">
        <v>27</v>
      </c>
      <c r="G34" s="55"/>
      <c r="H34" s="51"/>
      <c r="I34" s="56">
        <f t="shared" si="2"/>
        <v>0</v>
      </c>
      <c r="J34" s="92"/>
    </row>
    <row r="35" spans="1:10" ht="17.100000000000001" customHeight="1">
      <c r="A35" s="51"/>
      <c r="B35" s="54"/>
      <c r="C35" s="51" t="s">
        <v>68</v>
      </c>
      <c r="D35" s="52"/>
      <c r="E35" s="53"/>
      <c r="F35" s="54" t="s">
        <v>69</v>
      </c>
      <c r="G35" s="55"/>
      <c r="H35" s="51"/>
      <c r="I35" s="56">
        <f t="shared" si="2"/>
        <v>0</v>
      </c>
      <c r="J35" s="92"/>
    </row>
    <row r="36" spans="1:10" ht="17.100000000000001" customHeight="1">
      <c r="A36" s="51"/>
      <c r="B36" s="54" t="s">
        <v>70</v>
      </c>
      <c r="C36" s="51" t="s">
        <v>71</v>
      </c>
      <c r="D36" s="52"/>
      <c r="E36" s="53"/>
      <c r="F36" s="54" t="s">
        <v>72</v>
      </c>
      <c r="G36" s="55"/>
      <c r="H36" s="51"/>
      <c r="I36" s="56">
        <f>D36*E36</f>
        <v>0</v>
      </c>
      <c r="J36" s="92"/>
    </row>
    <row r="37" spans="1:10" ht="17.100000000000001" customHeight="1">
      <c r="A37" s="51"/>
      <c r="B37" s="54"/>
      <c r="C37" s="51" t="s">
        <v>73</v>
      </c>
      <c r="D37" s="52"/>
      <c r="E37" s="53"/>
      <c r="F37" s="54" t="s">
        <v>72</v>
      </c>
      <c r="G37" s="55"/>
      <c r="H37" s="51"/>
      <c r="I37" s="56">
        <f>D37*E37</f>
        <v>0</v>
      </c>
      <c r="J37" s="92"/>
    </row>
    <row r="38" spans="1:10" ht="17.100000000000001" customHeight="1">
      <c r="A38" s="51"/>
      <c r="B38" s="54" t="s">
        <v>74</v>
      </c>
      <c r="C38" s="51" t="s">
        <v>75</v>
      </c>
      <c r="D38" s="52"/>
      <c r="E38" s="53"/>
      <c r="F38" s="54" t="s">
        <v>76</v>
      </c>
      <c r="G38" s="55"/>
      <c r="H38" s="51"/>
      <c r="I38" s="56">
        <f t="shared" si="2"/>
        <v>0</v>
      </c>
      <c r="J38" s="92"/>
    </row>
    <row r="39" spans="1:10" ht="17.100000000000001" customHeight="1">
      <c r="A39" s="51"/>
      <c r="B39" s="54"/>
      <c r="C39" s="51" t="s">
        <v>77</v>
      </c>
      <c r="D39" s="52"/>
      <c r="E39" s="53">
        <v>1200</v>
      </c>
      <c r="F39" s="54" t="s">
        <v>69</v>
      </c>
      <c r="G39" s="55"/>
      <c r="H39" s="51"/>
      <c r="I39" s="56">
        <f t="shared" si="2"/>
        <v>0</v>
      </c>
      <c r="J39" s="92"/>
    </row>
    <row r="40" spans="1:10" ht="17.100000000000001" customHeight="1">
      <c r="A40" s="51"/>
      <c r="B40" s="54" t="s">
        <v>78</v>
      </c>
      <c r="C40" s="51" t="s">
        <v>79</v>
      </c>
      <c r="D40" s="52"/>
      <c r="E40" s="53"/>
      <c r="F40" s="54" t="s">
        <v>80</v>
      </c>
      <c r="G40" s="55"/>
      <c r="H40" s="51"/>
      <c r="I40" s="56">
        <f t="shared" si="2"/>
        <v>0</v>
      </c>
      <c r="J40" s="92"/>
    </row>
    <row r="41" spans="1:10" ht="17.100000000000001" customHeight="1">
      <c r="A41" s="51"/>
      <c r="B41" s="110" t="s">
        <v>81</v>
      </c>
      <c r="C41" s="51" t="s">
        <v>190</v>
      </c>
      <c r="D41" s="52"/>
      <c r="E41" s="90">
        <v>12</v>
      </c>
      <c r="F41" s="54" t="s">
        <v>80</v>
      </c>
      <c r="G41" s="55"/>
      <c r="H41" s="51"/>
      <c r="I41" s="56">
        <f t="shared" si="2"/>
        <v>0</v>
      </c>
      <c r="J41" s="92"/>
    </row>
    <row r="42" spans="1:10" ht="17.100000000000001" customHeight="1">
      <c r="A42" s="51"/>
      <c r="B42" s="54" t="s">
        <v>82</v>
      </c>
      <c r="C42" s="51" t="s">
        <v>83</v>
      </c>
      <c r="D42" s="52"/>
      <c r="E42" s="53"/>
      <c r="F42" s="54" t="s">
        <v>69</v>
      </c>
      <c r="G42" s="55"/>
      <c r="H42" s="51"/>
      <c r="I42" s="56">
        <f t="shared" si="2"/>
        <v>0</v>
      </c>
      <c r="J42" s="92"/>
    </row>
    <row r="43" spans="1:10" ht="17.100000000000001" customHeight="1">
      <c r="A43" s="51"/>
      <c r="B43" s="54"/>
      <c r="C43" s="51" t="s">
        <v>84</v>
      </c>
      <c r="D43" s="52"/>
      <c r="E43" s="53"/>
      <c r="F43" s="54" t="s">
        <v>69</v>
      </c>
      <c r="G43" s="55"/>
      <c r="H43" s="51"/>
      <c r="I43" s="56">
        <f t="shared" si="2"/>
        <v>0</v>
      </c>
      <c r="J43" s="92"/>
    </row>
    <row r="44" spans="1:10" ht="17.100000000000001" customHeight="1">
      <c r="A44" s="51"/>
      <c r="B44" s="54"/>
      <c r="C44" s="51" t="s">
        <v>85</v>
      </c>
      <c r="D44" s="52"/>
      <c r="E44" s="53"/>
      <c r="F44" s="54" t="s">
        <v>69</v>
      </c>
      <c r="G44" s="55"/>
      <c r="H44" s="51"/>
      <c r="I44" s="56">
        <f t="shared" si="2"/>
        <v>0</v>
      </c>
      <c r="J44" s="92"/>
    </row>
    <row r="45" spans="1:10" ht="17.100000000000001" customHeight="1">
      <c r="A45" s="51"/>
      <c r="B45" s="54"/>
      <c r="C45" s="51" t="s">
        <v>86</v>
      </c>
      <c r="D45" s="52"/>
      <c r="E45" s="53"/>
      <c r="F45" s="54" t="s">
        <v>69</v>
      </c>
      <c r="G45" s="55"/>
      <c r="H45" s="51"/>
      <c r="I45" s="56">
        <f t="shared" si="2"/>
        <v>0</v>
      </c>
      <c r="J45" s="92"/>
    </row>
    <row r="46" spans="1:10" ht="17.100000000000001" customHeight="1">
      <c r="A46" s="51"/>
      <c r="B46" s="54"/>
      <c r="C46" s="51" t="s">
        <v>87</v>
      </c>
      <c r="D46" s="52"/>
      <c r="E46" s="53"/>
      <c r="F46" s="54" t="s">
        <v>69</v>
      </c>
      <c r="G46" s="55"/>
      <c r="H46" s="51"/>
      <c r="I46" s="56">
        <f>D46*E46*G46</f>
        <v>0</v>
      </c>
      <c r="J46" s="92"/>
    </row>
    <row r="47" spans="1:10" ht="17.100000000000001" customHeight="1">
      <c r="A47" s="51"/>
      <c r="B47" s="54"/>
      <c r="C47" s="51"/>
      <c r="D47" s="52"/>
      <c r="E47" s="53"/>
      <c r="F47" s="54" t="s">
        <v>69</v>
      </c>
      <c r="G47" s="55"/>
      <c r="H47" s="51"/>
      <c r="I47" s="56">
        <f t="shared" si="2"/>
        <v>0</v>
      </c>
      <c r="J47" s="92"/>
    </row>
    <row r="48" spans="1:10" ht="17.100000000000001" customHeight="1">
      <c r="A48" s="94"/>
      <c r="B48" s="95" t="s">
        <v>88</v>
      </c>
      <c r="C48" s="66" t="s">
        <v>32</v>
      </c>
      <c r="D48" s="66"/>
      <c r="E48" s="67"/>
      <c r="F48" s="68"/>
      <c r="G48" s="69"/>
      <c r="H48" s="70"/>
      <c r="I48" s="71">
        <f>SUM(I28:I47)</f>
        <v>0</v>
      </c>
      <c r="J48" s="111"/>
    </row>
    <row r="49" spans="1:10" ht="17.100000000000001" customHeight="1">
      <c r="A49" s="80"/>
      <c r="B49" s="74"/>
      <c r="C49" s="75"/>
      <c r="D49" s="76"/>
      <c r="E49" s="77"/>
      <c r="F49" s="78"/>
      <c r="G49" s="79"/>
      <c r="H49" s="80"/>
      <c r="I49" s="112"/>
      <c r="J49" s="113"/>
    </row>
    <row r="50" spans="1:10" ht="49.5" customHeight="1">
      <c r="A50" s="83" t="s">
        <v>89</v>
      </c>
      <c r="B50" s="114" t="s">
        <v>90</v>
      </c>
      <c r="C50" s="115" t="s">
        <v>91</v>
      </c>
      <c r="D50" s="86"/>
      <c r="E50" s="106"/>
      <c r="F50" s="84" t="s">
        <v>36</v>
      </c>
      <c r="G50" s="175">
        <v>30</v>
      </c>
      <c r="H50" s="42" t="s">
        <v>92</v>
      </c>
      <c r="I50" s="105">
        <f>D50*E50*G50</f>
        <v>0</v>
      </c>
      <c r="J50" s="116" t="s">
        <v>93</v>
      </c>
    </row>
    <row r="51" spans="1:10" ht="24" customHeight="1">
      <c r="A51" s="51"/>
      <c r="B51" s="117" t="s">
        <v>94</v>
      </c>
      <c r="C51" s="51" t="s">
        <v>95</v>
      </c>
      <c r="D51" s="52"/>
      <c r="E51" s="90"/>
      <c r="F51" s="54" t="s">
        <v>36</v>
      </c>
      <c r="G51" s="55"/>
      <c r="H51" s="51" t="s">
        <v>44</v>
      </c>
      <c r="I51" s="56">
        <f>D51*E51*G51</f>
        <v>0</v>
      </c>
      <c r="J51" s="92" t="s">
        <v>96</v>
      </c>
    </row>
    <row r="52" spans="1:10" ht="17.100000000000001" customHeight="1">
      <c r="A52" s="94"/>
      <c r="B52" s="65" t="s">
        <v>97</v>
      </c>
      <c r="C52" s="66" t="s">
        <v>32</v>
      </c>
      <c r="D52" s="66"/>
      <c r="E52" s="67"/>
      <c r="F52" s="68"/>
      <c r="G52" s="69"/>
      <c r="H52" s="70"/>
      <c r="I52" s="71">
        <f>SUM(I50:I51)</f>
        <v>0</v>
      </c>
      <c r="J52" s="111"/>
    </row>
    <row r="53" spans="1:10" ht="17.100000000000001" customHeight="1">
      <c r="A53" s="73"/>
      <c r="B53" s="74"/>
      <c r="C53" s="75"/>
      <c r="D53" s="76"/>
      <c r="E53" s="77"/>
      <c r="F53" s="78"/>
      <c r="G53" s="79"/>
      <c r="H53" s="80"/>
      <c r="I53" s="81"/>
      <c r="J53" s="82"/>
    </row>
    <row r="54" spans="1:10" ht="17.100000000000001" customHeight="1">
      <c r="A54" s="83" t="s">
        <v>98</v>
      </c>
      <c r="B54" s="84" t="s">
        <v>99</v>
      </c>
      <c r="C54" s="42" t="s">
        <v>100</v>
      </c>
      <c r="D54" s="86"/>
      <c r="E54" s="106">
        <v>1</v>
      </c>
      <c r="F54" s="84" t="s">
        <v>27</v>
      </c>
      <c r="G54" s="107"/>
      <c r="H54" s="42" t="s">
        <v>101</v>
      </c>
      <c r="I54" s="86">
        <f>D54*E54*G54</f>
        <v>0</v>
      </c>
      <c r="J54" s="176" t="s">
        <v>102</v>
      </c>
    </row>
    <row r="55" spans="1:10" ht="17.100000000000001" customHeight="1">
      <c r="A55" s="108"/>
      <c r="B55" s="109" t="s">
        <v>103</v>
      </c>
      <c r="C55" s="51"/>
      <c r="D55" s="52"/>
      <c r="E55" s="53"/>
      <c r="F55" s="54" t="s">
        <v>27</v>
      </c>
      <c r="G55" s="55"/>
      <c r="H55" s="51" t="s">
        <v>101</v>
      </c>
      <c r="I55" s="52">
        <f>D55</f>
        <v>0</v>
      </c>
      <c r="J55" s="177"/>
    </row>
    <row r="56" spans="1:10" ht="17.100000000000001" customHeight="1">
      <c r="A56" s="51"/>
      <c r="B56" s="54" t="s">
        <v>104</v>
      </c>
      <c r="C56" s="51" t="s">
        <v>105</v>
      </c>
      <c r="D56" s="52"/>
      <c r="E56" s="53"/>
      <c r="F56" s="54" t="s">
        <v>27</v>
      </c>
      <c r="G56" s="55"/>
      <c r="H56" s="51" t="s">
        <v>101</v>
      </c>
      <c r="I56" s="52">
        <f t="shared" ref="I56:I69" si="3">D56*E56*G56</f>
        <v>0</v>
      </c>
      <c r="J56" s="177"/>
    </row>
    <row r="57" spans="1:10" ht="17.100000000000001" customHeight="1">
      <c r="A57" s="51"/>
      <c r="B57" s="54"/>
      <c r="C57" s="51" t="s">
        <v>105</v>
      </c>
      <c r="D57" s="52"/>
      <c r="E57" s="53"/>
      <c r="F57" s="54" t="s">
        <v>27</v>
      </c>
      <c r="G57" s="55"/>
      <c r="H57" s="51" t="s">
        <v>101</v>
      </c>
      <c r="I57" s="52">
        <f t="shared" si="3"/>
        <v>0</v>
      </c>
      <c r="J57" s="177"/>
    </row>
    <row r="58" spans="1:10" ht="17.100000000000001" customHeight="1">
      <c r="A58" s="51"/>
      <c r="B58" s="54"/>
      <c r="C58" s="51" t="s">
        <v>105</v>
      </c>
      <c r="D58" s="52"/>
      <c r="E58" s="53"/>
      <c r="F58" s="54" t="s">
        <v>27</v>
      </c>
      <c r="G58" s="55"/>
      <c r="H58" s="51" t="s">
        <v>101</v>
      </c>
      <c r="I58" s="52">
        <f t="shared" si="3"/>
        <v>0</v>
      </c>
      <c r="J58" s="177"/>
    </row>
    <row r="59" spans="1:10" ht="17.100000000000001" customHeight="1">
      <c r="A59" s="51"/>
      <c r="B59" s="54"/>
      <c r="C59" s="51" t="s">
        <v>105</v>
      </c>
      <c r="D59" s="52"/>
      <c r="E59" s="53"/>
      <c r="F59" s="54" t="s">
        <v>27</v>
      </c>
      <c r="G59" s="55"/>
      <c r="H59" s="51" t="s">
        <v>101</v>
      </c>
      <c r="I59" s="52">
        <f t="shared" si="3"/>
        <v>0</v>
      </c>
      <c r="J59" s="177"/>
    </row>
    <row r="60" spans="1:10" ht="17.100000000000001" customHeight="1">
      <c r="A60" s="51"/>
      <c r="B60" s="54"/>
      <c r="C60" s="51" t="s">
        <v>105</v>
      </c>
      <c r="D60" s="52"/>
      <c r="E60" s="53"/>
      <c r="F60" s="54" t="s">
        <v>27</v>
      </c>
      <c r="G60" s="55"/>
      <c r="H60" s="51" t="s">
        <v>101</v>
      </c>
      <c r="I60" s="52">
        <f t="shared" si="3"/>
        <v>0</v>
      </c>
      <c r="J60" s="177"/>
    </row>
    <row r="61" spans="1:10" ht="17.100000000000001" customHeight="1">
      <c r="A61" s="51"/>
      <c r="B61" s="54"/>
      <c r="C61" s="51" t="s">
        <v>105</v>
      </c>
      <c r="D61" s="52"/>
      <c r="E61" s="53"/>
      <c r="F61" s="54" t="s">
        <v>27</v>
      </c>
      <c r="G61" s="55"/>
      <c r="H61" s="51" t="s">
        <v>101</v>
      </c>
      <c r="I61" s="52">
        <f t="shared" si="3"/>
        <v>0</v>
      </c>
      <c r="J61" s="177"/>
    </row>
    <row r="62" spans="1:10" ht="17.100000000000001" customHeight="1">
      <c r="A62" s="51"/>
      <c r="B62" s="54"/>
      <c r="C62" s="51" t="s">
        <v>105</v>
      </c>
      <c r="D62" s="52"/>
      <c r="E62" s="53"/>
      <c r="F62" s="54" t="s">
        <v>27</v>
      </c>
      <c r="G62" s="55"/>
      <c r="H62" s="51" t="s">
        <v>101</v>
      </c>
      <c r="I62" s="52">
        <f t="shared" si="3"/>
        <v>0</v>
      </c>
      <c r="J62" s="177"/>
    </row>
    <row r="63" spans="1:10" ht="17.100000000000001" customHeight="1">
      <c r="A63" s="51"/>
      <c r="B63" s="54"/>
      <c r="C63" s="51" t="s">
        <v>105</v>
      </c>
      <c r="D63" s="52"/>
      <c r="E63" s="53"/>
      <c r="F63" s="54" t="s">
        <v>27</v>
      </c>
      <c r="G63" s="55"/>
      <c r="H63" s="51" t="s">
        <v>101</v>
      </c>
      <c r="I63" s="52">
        <f t="shared" si="3"/>
        <v>0</v>
      </c>
      <c r="J63" s="177"/>
    </row>
    <row r="64" spans="1:10" ht="17.100000000000001" customHeight="1">
      <c r="A64" s="51"/>
      <c r="B64" s="54"/>
      <c r="C64" s="51" t="s">
        <v>105</v>
      </c>
      <c r="D64" s="52"/>
      <c r="E64" s="53"/>
      <c r="F64" s="54" t="s">
        <v>27</v>
      </c>
      <c r="G64" s="55"/>
      <c r="H64" s="51" t="s">
        <v>101</v>
      </c>
      <c r="I64" s="52">
        <f t="shared" si="3"/>
        <v>0</v>
      </c>
      <c r="J64" s="177"/>
    </row>
    <row r="65" spans="1:11" ht="17.100000000000001" customHeight="1">
      <c r="A65" s="51"/>
      <c r="B65" s="54"/>
      <c r="C65" s="51" t="s">
        <v>105</v>
      </c>
      <c r="D65" s="52"/>
      <c r="E65" s="53"/>
      <c r="F65" s="54" t="s">
        <v>27</v>
      </c>
      <c r="G65" s="55"/>
      <c r="H65" s="51" t="s">
        <v>101</v>
      </c>
      <c r="I65" s="52">
        <f t="shared" si="3"/>
        <v>0</v>
      </c>
      <c r="J65" s="177"/>
    </row>
    <row r="66" spans="1:11" ht="17.100000000000001" customHeight="1">
      <c r="A66" s="51"/>
      <c r="B66" s="54"/>
      <c r="C66" s="51" t="s">
        <v>105</v>
      </c>
      <c r="D66" s="52"/>
      <c r="E66" s="53"/>
      <c r="F66" s="54" t="s">
        <v>27</v>
      </c>
      <c r="G66" s="55"/>
      <c r="H66" s="51" t="s">
        <v>101</v>
      </c>
      <c r="I66" s="52">
        <f t="shared" si="3"/>
        <v>0</v>
      </c>
      <c r="J66" s="177"/>
    </row>
    <row r="67" spans="1:11" ht="17.100000000000001" customHeight="1">
      <c r="A67" s="51"/>
      <c r="B67" s="54"/>
      <c r="C67" s="51" t="s">
        <v>105</v>
      </c>
      <c r="D67" s="52"/>
      <c r="E67" s="53"/>
      <c r="F67" s="54" t="s">
        <v>27</v>
      </c>
      <c r="G67" s="55"/>
      <c r="H67" s="51" t="s">
        <v>101</v>
      </c>
      <c r="I67" s="52">
        <f t="shared" si="3"/>
        <v>0</v>
      </c>
      <c r="J67" s="177"/>
    </row>
    <row r="68" spans="1:11" ht="17.100000000000001" customHeight="1">
      <c r="A68" s="51"/>
      <c r="B68" s="54"/>
      <c r="C68" s="51" t="s">
        <v>105</v>
      </c>
      <c r="D68" s="52"/>
      <c r="E68" s="53"/>
      <c r="F68" s="54" t="s">
        <v>27</v>
      </c>
      <c r="G68" s="55"/>
      <c r="H68" s="51" t="s">
        <v>101</v>
      </c>
      <c r="I68" s="52">
        <f t="shared" si="3"/>
        <v>0</v>
      </c>
      <c r="J68" s="177"/>
    </row>
    <row r="69" spans="1:11" ht="17.100000000000001" customHeight="1">
      <c r="A69" s="51"/>
      <c r="B69" s="54"/>
      <c r="C69" s="51" t="s">
        <v>105</v>
      </c>
      <c r="D69" s="52"/>
      <c r="E69" s="53"/>
      <c r="F69" s="54" t="s">
        <v>27</v>
      </c>
      <c r="G69" s="55"/>
      <c r="H69" s="51" t="s">
        <v>101</v>
      </c>
      <c r="I69" s="52">
        <f t="shared" si="3"/>
        <v>0</v>
      </c>
      <c r="J69" s="177"/>
    </row>
    <row r="70" spans="1:11" ht="17.100000000000001" customHeight="1">
      <c r="A70" s="94"/>
      <c r="B70" s="65" t="s">
        <v>106</v>
      </c>
      <c r="C70" s="66" t="s">
        <v>32</v>
      </c>
      <c r="D70" s="66"/>
      <c r="E70" s="67"/>
      <c r="F70" s="68"/>
      <c r="G70" s="69"/>
      <c r="H70" s="70"/>
      <c r="I70" s="71">
        <f>SUM(I54:I69)</f>
        <v>0</v>
      </c>
      <c r="J70" s="111"/>
    </row>
    <row r="71" spans="1:11" ht="17.100000000000001" customHeight="1">
      <c r="A71" s="73"/>
      <c r="B71" s="74"/>
      <c r="C71" s="75"/>
      <c r="D71" s="76"/>
      <c r="E71" s="77"/>
      <c r="F71" s="78"/>
      <c r="G71" s="79"/>
      <c r="H71" s="80"/>
      <c r="I71" s="81"/>
      <c r="J71" s="82"/>
    </row>
    <row r="72" spans="1:11" ht="17.100000000000001" customHeight="1">
      <c r="A72" s="83" t="s">
        <v>107</v>
      </c>
      <c r="B72" s="84" t="s">
        <v>108</v>
      </c>
      <c r="C72" s="42" t="s">
        <v>109</v>
      </c>
      <c r="D72" s="86"/>
      <c r="E72" s="44">
        <v>600</v>
      </c>
      <c r="F72" s="84" t="s">
        <v>27</v>
      </c>
      <c r="G72" s="107">
        <v>1</v>
      </c>
      <c r="H72" s="42" t="s">
        <v>101</v>
      </c>
      <c r="I72" s="86">
        <f>D72*E72*G72</f>
        <v>0</v>
      </c>
      <c r="J72" s="87"/>
    </row>
    <row r="73" spans="1:11" ht="16.5" customHeight="1">
      <c r="A73" s="51"/>
      <c r="B73" s="54"/>
      <c r="C73" s="51" t="s">
        <v>110</v>
      </c>
      <c r="D73" s="52"/>
      <c r="E73" s="90">
        <v>200</v>
      </c>
      <c r="F73" s="54" t="s">
        <v>27</v>
      </c>
      <c r="G73" s="55">
        <v>1</v>
      </c>
      <c r="H73" s="51" t="s">
        <v>101</v>
      </c>
      <c r="I73" s="52">
        <f t="shared" ref="I73:I84" si="4">D73*E73*G73</f>
        <v>0</v>
      </c>
      <c r="J73" s="92"/>
    </row>
    <row r="74" spans="1:11" ht="17.100000000000001" customHeight="1">
      <c r="A74" s="51"/>
      <c r="B74" s="54"/>
      <c r="C74" s="51" t="s">
        <v>111</v>
      </c>
      <c r="D74" s="52"/>
      <c r="E74" s="90">
        <v>300</v>
      </c>
      <c r="F74" s="54" t="s">
        <v>27</v>
      </c>
      <c r="G74" s="55">
        <v>1</v>
      </c>
      <c r="H74" s="51" t="s">
        <v>101</v>
      </c>
      <c r="I74" s="52">
        <f t="shared" si="4"/>
        <v>0</v>
      </c>
      <c r="J74" s="92"/>
    </row>
    <row r="75" spans="1:11" ht="17.100000000000001" customHeight="1">
      <c r="A75" s="51"/>
      <c r="B75" s="54"/>
      <c r="C75" s="51" t="s">
        <v>112</v>
      </c>
      <c r="D75" s="52"/>
      <c r="E75" s="90">
        <v>150</v>
      </c>
      <c r="F75" s="54" t="s">
        <v>113</v>
      </c>
      <c r="G75" s="55">
        <v>1</v>
      </c>
      <c r="H75" s="51" t="s">
        <v>101</v>
      </c>
      <c r="I75" s="52">
        <f>D75*E75*G75</f>
        <v>0</v>
      </c>
      <c r="J75" s="92" t="s">
        <v>114</v>
      </c>
      <c r="K75" s="7" t="s">
        <v>191</v>
      </c>
    </row>
    <row r="76" spans="1:11" ht="17.100000000000001" customHeight="1">
      <c r="A76" s="51"/>
      <c r="B76" s="54"/>
      <c r="C76" s="51" t="s">
        <v>115</v>
      </c>
      <c r="D76" s="52"/>
      <c r="E76" s="90">
        <v>700</v>
      </c>
      <c r="F76" s="54" t="s">
        <v>113</v>
      </c>
      <c r="G76" s="55">
        <v>1</v>
      </c>
      <c r="H76" s="51" t="s">
        <v>101</v>
      </c>
      <c r="I76" s="52">
        <f>D76*E76*G76</f>
        <v>0</v>
      </c>
      <c r="J76" s="92" t="s">
        <v>116</v>
      </c>
    </row>
    <row r="77" spans="1:11" ht="17.100000000000001" customHeight="1">
      <c r="A77" s="51"/>
      <c r="B77" s="54"/>
      <c r="C77" s="51" t="s">
        <v>117</v>
      </c>
      <c r="D77" s="52"/>
      <c r="E77" s="90">
        <v>200</v>
      </c>
      <c r="F77" s="54" t="s">
        <v>113</v>
      </c>
      <c r="G77" s="55">
        <v>1</v>
      </c>
      <c r="H77" s="51" t="s">
        <v>101</v>
      </c>
      <c r="I77" s="52">
        <f>D77*E77*G77</f>
        <v>0</v>
      </c>
      <c r="J77" s="92" t="s">
        <v>118</v>
      </c>
    </row>
    <row r="78" spans="1:11" ht="17.100000000000001" customHeight="1">
      <c r="A78" s="51"/>
      <c r="B78" s="54"/>
      <c r="C78" s="51" t="s">
        <v>119</v>
      </c>
      <c r="D78" s="52"/>
      <c r="E78" s="90">
        <v>200</v>
      </c>
      <c r="F78" s="54" t="s">
        <v>113</v>
      </c>
      <c r="G78" s="55">
        <v>1</v>
      </c>
      <c r="H78" s="51" t="s">
        <v>101</v>
      </c>
      <c r="I78" s="52">
        <f t="shared" ref="I78:I81" si="5">D78*E78*G78</f>
        <v>0</v>
      </c>
      <c r="J78" s="92" t="s">
        <v>118</v>
      </c>
    </row>
    <row r="79" spans="1:11" ht="17.100000000000001" customHeight="1">
      <c r="A79" s="51"/>
      <c r="B79" s="54"/>
      <c r="C79" s="51" t="s">
        <v>120</v>
      </c>
      <c r="D79" s="52"/>
      <c r="E79" s="90">
        <v>200</v>
      </c>
      <c r="F79" s="54" t="s">
        <v>113</v>
      </c>
      <c r="G79" s="55">
        <v>1</v>
      </c>
      <c r="H79" s="51" t="s">
        <v>101</v>
      </c>
      <c r="I79" s="52">
        <f t="shared" si="5"/>
        <v>0</v>
      </c>
      <c r="J79" s="92" t="s">
        <v>118</v>
      </c>
    </row>
    <row r="80" spans="1:11" ht="17.100000000000001" customHeight="1">
      <c r="A80" s="51"/>
      <c r="B80" s="54"/>
      <c r="C80" s="51" t="s">
        <v>121</v>
      </c>
      <c r="D80" s="52"/>
      <c r="E80" s="90">
        <v>200</v>
      </c>
      <c r="F80" s="54" t="s">
        <v>113</v>
      </c>
      <c r="G80" s="55">
        <v>1</v>
      </c>
      <c r="H80" s="51" t="s">
        <v>101</v>
      </c>
      <c r="I80" s="52">
        <f t="shared" si="5"/>
        <v>0</v>
      </c>
      <c r="J80" s="92" t="s">
        <v>118</v>
      </c>
    </row>
    <row r="81" spans="1:10" ht="17.100000000000001" customHeight="1">
      <c r="A81" s="51"/>
      <c r="B81" s="54"/>
      <c r="C81" s="51" t="s">
        <v>122</v>
      </c>
      <c r="D81" s="52"/>
      <c r="E81" s="90">
        <v>200</v>
      </c>
      <c r="F81" s="54" t="s">
        <v>113</v>
      </c>
      <c r="G81" s="55">
        <v>1</v>
      </c>
      <c r="H81" s="51" t="s">
        <v>101</v>
      </c>
      <c r="I81" s="52">
        <f t="shared" si="5"/>
        <v>0</v>
      </c>
      <c r="J81" s="92" t="s">
        <v>118</v>
      </c>
    </row>
    <row r="82" spans="1:10" ht="17.100000000000001" customHeight="1">
      <c r="A82" s="51"/>
      <c r="B82" s="54"/>
      <c r="C82" s="51" t="s">
        <v>123</v>
      </c>
      <c r="D82" s="52"/>
      <c r="E82" s="90">
        <v>200</v>
      </c>
      <c r="F82" s="54" t="s">
        <v>113</v>
      </c>
      <c r="G82" s="55">
        <v>1</v>
      </c>
      <c r="H82" s="51" t="s">
        <v>101</v>
      </c>
      <c r="I82" s="52">
        <f>D82*E82*G82</f>
        <v>0</v>
      </c>
      <c r="J82" s="92" t="s">
        <v>114</v>
      </c>
    </row>
    <row r="83" spans="1:10" ht="17.100000000000001" customHeight="1">
      <c r="A83" s="51"/>
      <c r="B83" s="54"/>
      <c r="C83" s="51" t="s">
        <v>124</v>
      </c>
      <c r="D83" s="52"/>
      <c r="E83" s="90">
        <v>800</v>
      </c>
      <c r="F83" s="54" t="s">
        <v>69</v>
      </c>
      <c r="G83" s="55">
        <v>1</v>
      </c>
      <c r="H83" s="51" t="s">
        <v>101</v>
      </c>
      <c r="I83" s="52">
        <f t="shared" ref="I83" si="6">D83*E83*G83</f>
        <v>0</v>
      </c>
      <c r="J83" s="92"/>
    </row>
    <row r="84" spans="1:10" ht="17.100000000000001" customHeight="1">
      <c r="A84" s="51"/>
      <c r="B84" s="54"/>
      <c r="C84" s="51" t="s">
        <v>125</v>
      </c>
      <c r="D84" s="52"/>
      <c r="E84" s="90">
        <v>100</v>
      </c>
      <c r="F84" s="54" t="s">
        <v>69</v>
      </c>
      <c r="G84" s="55">
        <v>1</v>
      </c>
      <c r="H84" s="51" t="s">
        <v>101</v>
      </c>
      <c r="I84" s="52">
        <f t="shared" si="4"/>
        <v>0</v>
      </c>
      <c r="J84" s="92"/>
    </row>
    <row r="85" spans="1:10" ht="17.100000000000001" customHeight="1">
      <c r="A85" s="94"/>
      <c r="B85" s="65" t="s">
        <v>126</v>
      </c>
      <c r="C85" s="66" t="s">
        <v>32</v>
      </c>
      <c r="D85" s="66"/>
      <c r="E85" s="67"/>
      <c r="F85" s="68"/>
      <c r="G85" s="69"/>
      <c r="H85" s="70"/>
      <c r="I85" s="71">
        <f>SUM(I72:I84)</f>
        <v>0</v>
      </c>
      <c r="J85" s="111"/>
    </row>
    <row r="86" spans="1:10" ht="17.100000000000001" customHeight="1">
      <c r="A86" s="73"/>
      <c r="B86" s="74"/>
      <c r="C86" s="75"/>
      <c r="D86" s="76"/>
      <c r="E86" s="77"/>
      <c r="F86" s="78"/>
      <c r="G86" s="79"/>
      <c r="H86" s="80"/>
      <c r="I86" s="81"/>
      <c r="J86" s="82"/>
    </row>
    <row r="87" spans="1:10" ht="36" customHeight="1">
      <c r="A87" s="83" t="s">
        <v>127</v>
      </c>
      <c r="B87" s="84" t="s">
        <v>128</v>
      </c>
      <c r="C87" s="115" t="s">
        <v>129</v>
      </c>
      <c r="D87" s="86"/>
      <c r="E87" s="106">
        <v>1</v>
      </c>
      <c r="F87" s="84" t="s">
        <v>27</v>
      </c>
      <c r="G87" s="107">
        <v>1</v>
      </c>
      <c r="H87" s="42" t="s">
        <v>27</v>
      </c>
      <c r="I87" s="105">
        <f t="shared" ref="I87:I89" si="7">D87*E87*G87</f>
        <v>0</v>
      </c>
      <c r="J87" s="87"/>
    </row>
    <row r="88" spans="1:10" ht="17.100000000000001" customHeight="1">
      <c r="A88" s="51"/>
      <c r="B88" s="54"/>
      <c r="C88" s="54" t="s">
        <v>130</v>
      </c>
      <c r="D88" s="52"/>
      <c r="E88" s="53">
        <v>1</v>
      </c>
      <c r="F88" s="54" t="s">
        <v>27</v>
      </c>
      <c r="G88" s="55">
        <v>1</v>
      </c>
      <c r="H88" s="51" t="s">
        <v>27</v>
      </c>
      <c r="I88" s="56">
        <f t="shared" si="7"/>
        <v>0</v>
      </c>
      <c r="J88" s="118" t="s">
        <v>131</v>
      </c>
    </row>
    <row r="89" spans="1:10" ht="17.100000000000001" customHeight="1">
      <c r="A89" s="51"/>
      <c r="B89" s="54"/>
      <c r="C89" s="51" t="s">
        <v>132</v>
      </c>
      <c r="D89" s="52"/>
      <c r="E89" s="53">
        <v>1</v>
      </c>
      <c r="F89" s="54" t="s">
        <v>27</v>
      </c>
      <c r="G89" s="55">
        <v>1</v>
      </c>
      <c r="H89" s="51" t="s">
        <v>27</v>
      </c>
      <c r="I89" s="56">
        <f t="shared" si="7"/>
        <v>0</v>
      </c>
      <c r="J89" s="92" t="s">
        <v>131</v>
      </c>
    </row>
    <row r="90" spans="1:10" ht="17.100000000000001" customHeight="1">
      <c r="A90" s="94"/>
      <c r="B90" s="95" t="s">
        <v>133</v>
      </c>
      <c r="C90" s="66" t="s">
        <v>32</v>
      </c>
      <c r="D90" s="66"/>
      <c r="E90" s="119"/>
      <c r="F90" s="120"/>
      <c r="G90" s="121"/>
      <c r="H90" s="122"/>
      <c r="I90" s="71">
        <f>SUM(I87:I89)</f>
        <v>0</v>
      </c>
      <c r="J90" s="111"/>
    </row>
    <row r="91" spans="1:10" ht="17.100000000000001" customHeight="1">
      <c r="A91" s="73"/>
      <c r="B91" s="74"/>
      <c r="C91" s="75"/>
      <c r="D91" s="76"/>
      <c r="E91" s="77"/>
      <c r="F91" s="78"/>
      <c r="G91" s="79"/>
      <c r="H91" s="80"/>
      <c r="I91" s="81"/>
      <c r="J91" s="82"/>
    </row>
    <row r="92" spans="1:10" ht="17.100000000000001" customHeight="1">
      <c r="A92" s="108" t="s">
        <v>134</v>
      </c>
      <c r="B92" s="54" t="s">
        <v>135</v>
      </c>
      <c r="C92" s="51" t="s">
        <v>136</v>
      </c>
      <c r="D92" s="52"/>
      <c r="E92" s="53"/>
      <c r="F92" s="54" t="s">
        <v>137</v>
      </c>
      <c r="G92" s="55"/>
      <c r="H92" s="51" t="s">
        <v>21</v>
      </c>
      <c r="I92" s="56">
        <f t="shared" ref="I92:I101" si="8">D92*E92*G92</f>
        <v>0</v>
      </c>
      <c r="J92" s="92" t="s">
        <v>138</v>
      </c>
    </row>
    <row r="93" spans="1:10" ht="17.100000000000001" customHeight="1">
      <c r="A93" s="108"/>
      <c r="B93" s="54"/>
      <c r="C93" s="51" t="s">
        <v>139</v>
      </c>
      <c r="D93" s="52"/>
      <c r="E93" s="53"/>
      <c r="F93" s="54" t="s">
        <v>137</v>
      </c>
      <c r="G93" s="55"/>
      <c r="H93" s="51" t="s">
        <v>21</v>
      </c>
      <c r="I93" s="56">
        <f t="shared" si="8"/>
        <v>0</v>
      </c>
      <c r="J93" s="92" t="s">
        <v>140</v>
      </c>
    </row>
    <row r="94" spans="1:10" ht="17.100000000000001" customHeight="1">
      <c r="A94" s="51"/>
      <c r="B94" s="54"/>
      <c r="C94" s="51" t="s">
        <v>141</v>
      </c>
      <c r="D94" s="52"/>
      <c r="E94" s="53"/>
      <c r="F94" s="54" t="s">
        <v>137</v>
      </c>
      <c r="G94" s="55"/>
      <c r="H94" s="51" t="s">
        <v>21</v>
      </c>
      <c r="I94" s="56">
        <f>D94*E94*G94</f>
        <v>0</v>
      </c>
      <c r="J94" s="92" t="s">
        <v>142</v>
      </c>
    </row>
    <row r="95" spans="1:10" ht="17.100000000000001" customHeight="1">
      <c r="A95" s="51"/>
      <c r="B95" s="54"/>
      <c r="C95" s="123" t="s">
        <v>143</v>
      </c>
      <c r="D95" s="124"/>
      <c r="E95" s="125"/>
      <c r="F95" s="126" t="s">
        <v>27</v>
      </c>
      <c r="G95" s="127"/>
      <c r="H95" s="123" t="s">
        <v>21</v>
      </c>
      <c r="I95" s="56">
        <f t="shared" si="8"/>
        <v>0</v>
      </c>
      <c r="J95" s="118"/>
    </row>
    <row r="96" spans="1:10" ht="17.100000000000001" customHeight="1">
      <c r="A96" s="51"/>
      <c r="B96" s="54"/>
      <c r="C96" s="51" t="s">
        <v>144</v>
      </c>
      <c r="D96" s="52"/>
      <c r="E96" s="53"/>
      <c r="F96" s="54" t="s">
        <v>137</v>
      </c>
      <c r="G96" s="55"/>
      <c r="H96" s="51" t="s">
        <v>21</v>
      </c>
      <c r="I96" s="56">
        <f t="shared" si="8"/>
        <v>0</v>
      </c>
      <c r="J96" s="92" t="s">
        <v>145</v>
      </c>
    </row>
    <row r="97" spans="1:10" ht="17.100000000000001" customHeight="1">
      <c r="A97" s="51"/>
      <c r="B97" s="54"/>
      <c r="C97" s="51" t="s">
        <v>146</v>
      </c>
      <c r="D97" s="52"/>
      <c r="E97" s="53"/>
      <c r="F97" s="54" t="s">
        <v>137</v>
      </c>
      <c r="G97" s="55"/>
      <c r="H97" s="51" t="s">
        <v>21</v>
      </c>
      <c r="I97" s="56">
        <f t="shared" si="8"/>
        <v>0</v>
      </c>
      <c r="J97" s="92"/>
    </row>
    <row r="98" spans="1:10" ht="17.100000000000001" customHeight="1">
      <c r="A98" s="51"/>
      <c r="B98" s="128"/>
      <c r="C98" s="51" t="s">
        <v>147</v>
      </c>
      <c r="D98" s="52"/>
      <c r="E98" s="53"/>
      <c r="F98" s="54" t="s">
        <v>137</v>
      </c>
      <c r="G98" s="55"/>
      <c r="H98" s="51" t="s">
        <v>21</v>
      </c>
      <c r="I98" s="56">
        <f t="shared" si="8"/>
        <v>0</v>
      </c>
      <c r="J98" s="92"/>
    </row>
    <row r="99" spans="1:10" ht="17.100000000000001" customHeight="1">
      <c r="A99" s="51"/>
      <c r="B99" s="54"/>
      <c r="C99" s="54" t="s">
        <v>148</v>
      </c>
      <c r="D99" s="52"/>
      <c r="E99" s="53"/>
      <c r="F99" s="54" t="s">
        <v>137</v>
      </c>
      <c r="G99" s="55"/>
      <c r="H99" s="51" t="s">
        <v>21</v>
      </c>
      <c r="I99" s="56">
        <f t="shared" si="8"/>
        <v>0</v>
      </c>
      <c r="J99" s="92"/>
    </row>
    <row r="100" spans="1:10" ht="17.100000000000001" customHeight="1">
      <c r="A100" s="51"/>
      <c r="B100" s="54"/>
      <c r="C100" s="54" t="s">
        <v>149</v>
      </c>
      <c r="D100" s="52"/>
      <c r="E100" s="53"/>
      <c r="F100" s="54" t="s">
        <v>137</v>
      </c>
      <c r="G100" s="55"/>
      <c r="H100" s="51" t="s">
        <v>21</v>
      </c>
      <c r="I100" s="56">
        <f t="shared" si="8"/>
        <v>0</v>
      </c>
      <c r="J100" s="92"/>
    </row>
    <row r="101" spans="1:10" ht="17.100000000000001" customHeight="1">
      <c r="A101" s="51"/>
      <c r="B101" s="54"/>
      <c r="C101" s="51" t="s">
        <v>150</v>
      </c>
      <c r="D101" s="52"/>
      <c r="E101" s="53"/>
      <c r="F101" s="54" t="s">
        <v>137</v>
      </c>
      <c r="G101" s="55"/>
      <c r="H101" s="51" t="s">
        <v>21</v>
      </c>
      <c r="I101" s="56">
        <f t="shared" si="8"/>
        <v>0</v>
      </c>
      <c r="J101" s="92"/>
    </row>
    <row r="102" spans="1:10" ht="17.100000000000001" customHeight="1">
      <c r="A102" s="51"/>
      <c r="B102" s="54"/>
      <c r="C102" s="51" t="s">
        <v>151</v>
      </c>
      <c r="D102" s="52"/>
      <c r="E102" s="53"/>
      <c r="F102" s="54" t="s">
        <v>137</v>
      </c>
      <c r="G102" s="55"/>
      <c r="H102" s="51" t="s">
        <v>21</v>
      </c>
      <c r="I102" s="56">
        <f>D102*E102*G102</f>
        <v>0</v>
      </c>
      <c r="J102" s="92" t="s">
        <v>152</v>
      </c>
    </row>
    <row r="103" spans="1:10" ht="17.100000000000001" customHeight="1">
      <c r="A103" s="51"/>
      <c r="B103" s="54"/>
      <c r="C103" s="51" t="s">
        <v>153</v>
      </c>
      <c r="D103" s="52"/>
      <c r="E103" s="53"/>
      <c r="F103" s="54" t="s">
        <v>137</v>
      </c>
      <c r="G103" s="55"/>
      <c r="H103" s="51" t="s">
        <v>21</v>
      </c>
      <c r="I103" s="56">
        <f>D103*E103*G103</f>
        <v>0</v>
      </c>
      <c r="J103" s="92" t="s">
        <v>154</v>
      </c>
    </row>
    <row r="104" spans="1:10" ht="17.100000000000001" customHeight="1">
      <c r="A104" s="51"/>
      <c r="B104" s="128"/>
      <c r="C104" s="51"/>
      <c r="D104" s="52"/>
      <c r="E104" s="53"/>
      <c r="F104" s="54" t="s">
        <v>137</v>
      </c>
      <c r="G104" s="55"/>
      <c r="H104" s="51" t="s">
        <v>21</v>
      </c>
      <c r="I104" s="56">
        <f>D104*E104*G104</f>
        <v>0</v>
      </c>
      <c r="J104" s="92"/>
    </row>
    <row r="105" spans="1:10" ht="17.100000000000001" customHeight="1">
      <c r="A105" s="51"/>
      <c r="B105" s="128" t="s">
        <v>155</v>
      </c>
      <c r="C105" s="51" t="s">
        <v>156</v>
      </c>
      <c r="D105" s="52"/>
      <c r="E105" s="53"/>
      <c r="F105" s="54" t="s">
        <v>157</v>
      </c>
      <c r="G105" s="55"/>
      <c r="H105" s="51" t="s">
        <v>157</v>
      </c>
      <c r="I105" s="56">
        <f>D105*E105*G105</f>
        <v>0</v>
      </c>
      <c r="J105" s="92" t="s">
        <v>158</v>
      </c>
    </row>
    <row r="106" spans="1:10" ht="17.100000000000001" customHeight="1">
      <c r="A106" s="51"/>
      <c r="B106" s="128"/>
      <c r="C106" s="51" t="s">
        <v>159</v>
      </c>
      <c r="D106" s="52"/>
      <c r="E106" s="53"/>
      <c r="F106" s="54" t="s">
        <v>27</v>
      </c>
      <c r="G106" s="55"/>
      <c r="H106" s="51" t="s">
        <v>27</v>
      </c>
      <c r="I106" s="56"/>
      <c r="J106" s="92" t="s">
        <v>160</v>
      </c>
    </row>
    <row r="107" spans="1:10" ht="17.100000000000001" customHeight="1">
      <c r="A107" s="94"/>
      <c r="B107" s="95" t="s">
        <v>161</v>
      </c>
      <c r="C107" s="66" t="s">
        <v>32</v>
      </c>
      <c r="D107" s="66"/>
      <c r="E107" s="119"/>
      <c r="F107" s="120"/>
      <c r="G107" s="121"/>
      <c r="H107" s="122"/>
      <c r="I107" s="71">
        <f>SUM(I92:I106)</f>
        <v>0</v>
      </c>
      <c r="J107" s="111"/>
    </row>
    <row r="108" spans="1:10" ht="17.100000000000001" customHeight="1">
      <c r="A108" s="129"/>
      <c r="B108" s="74"/>
      <c r="C108" s="75"/>
      <c r="D108" s="76"/>
      <c r="E108" s="130"/>
      <c r="F108" s="131"/>
      <c r="G108" s="132"/>
      <c r="H108" s="129"/>
      <c r="I108" s="81"/>
      <c r="J108" s="82"/>
    </row>
    <row r="109" spans="1:10" ht="17.100000000000001" customHeight="1">
      <c r="A109" s="83" t="s">
        <v>162</v>
      </c>
      <c r="B109" s="84" t="s">
        <v>163</v>
      </c>
      <c r="C109" s="84" t="s">
        <v>164</v>
      </c>
      <c r="D109" s="86"/>
      <c r="E109" s="106">
        <v>1</v>
      </c>
      <c r="F109" s="84" t="s">
        <v>137</v>
      </c>
      <c r="G109" s="107"/>
      <c r="H109" s="42" t="s">
        <v>165</v>
      </c>
      <c r="I109" s="105">
        <f>D109*E109*G109*0.4</f>
        <v>0</v>
      </c>
      <c r="J109" s="133" t="s">
        <v>166</v>
      </c>
    </row>
    <row r="110" spans="1:10" ht="17.100000000000001" customHeight="1">
      <c r="A110" s="51"/>
      <c r="B110" s="54"/>
      <c r="C110" s="51" t="s">
        <v>167</v>
      </c>
      <c r="D110" s="52"/>
      <c r="E110" s="53">
        <v>1</v>
      </c>
      <c r="F110" s="54" t="s">
        <v>137</v>
      </c>
      <c r="G110" s="55"/>
      <c r="H110" s="51" t="s">
        <v>165</v>
      </c>
      <c r="I110" s="56">
        <f>D110*E110*G110*0.6</f>
        <v>0</v>
      </c>
      <c r="J110" s="134" t="s">
        <v>166</v>
      </c>
    </row>
    <row r="111" spans="1:10" ht="17.100000000000001" customHeight="1">
      <c r="A111" s="51"/>
      <c r="B111" s="54"/>
      <c r="C111" s="123" t="s">
        <v>168</v>
      </c>
      <c r="D111" s="124"/>
      <c r="E111" s="125">
        <v>1</v>
      </c>
      <c r="F111" s="126" t="s">
        <v>137</v>
      </c>
      <c r="G111" s="127"/>
      <c r="H111" s="123" t="s">
        <v>165</v>
      </c>
      <c r="I111" s="56">
        <f>D111*E111*G111*0.7</f>
        <v>0</v>
      </c>
      <c r="J111" s="134" t="s">
        <v>166</v>
      </c>
    </row>
    <row r="112" spans="1:10" ht="17.100000000000001" customHeight="1">
      <c r="A112" s="51"/>
      <c r="B112" s="54"/>
      <c r="C112" s="54" t="s">
        <v>169</v>
      </c>
      <c r="D112" s="52"/>
      <c r="E112" s="53">
        <v>1</v>
      </c>
      <c r="F112" s="54" t="s">
        <v>137</v>
      </c>
      <c r="G112" s="55"/>
      <c r="H112" s="51" t="s">
        <v>165</v>
      </c>
      <c r="I112" s="56">
        <f>D112*E112*G112*0.8</f>
        <v>0</v>
      </c>
      <c r="J112" s="135" t="s">
        <v>166</v>
      </c>
    </row>
    <row r="113" spans="1:12" ht="17.100000000000001" customHeight="1">
      <c r="A113" s="94"/>
      <c r="B113" s="95" t="s">
        <v>170</v>
      </c>
      <c r="C113" s="66" t="s">
        <v>32</v>
      </c>
      <c r="D113" s="66"/>
      <c r="E113" s="119"/>
      <c r="F113" s="120"/>
      <c r="G113" s="121"/>
      <c r="H113" s="122"/>
      <c r="I113" s="71">
        <f>SUM(I109:I112)</f>
        <v>0</v>
      </c>
      <c r="J113" s="111"/>
    </row>
    <row r="114" spans="1:12" ht="17.100000000000001" customHeight="1">
      <c r="A114" s="129"/>
      <c r="B114" s="74"/>
      <c r="C114" s="75"/>
      <c r="D114" s="76"/>
      <c r="E114" s="130"/>
      <c r="F114" s="131"/>
      <c r="G114" s="132"/>
      <c r="H114" s="129"/>
      <c r="I114" s="81"/>
      <c r="J114" s="82"/>
    </row>
    <row r="115" spans="1:12" ht="17.100000000000001" customHeight="1">
      <c r="A115" s="83" t="s">
        <v>171</v>
      </c>
      <c r="B115" s="136" t="s">
        <v>172</v>
      </c>
      <c r="C115" s="42" t="s">
        <v>173</v>
      </c>
      <c r="D115" s="86">
        <v>50000</v>
      </c>
      <c r="E115" s="44">
        <v>700</v>
      </c>
      <c r="F115" s="84" t="s">
        <v>69</v>
      </c>
      <c r="G115" s="107">
        <v>1</v>
      </c>
      <c r="H115" s="42" t="s">
        <v>44</v>
      </c>
      <c r="I115" s="173">
        <f t="shared" ref="I115" si="9">D115*E115*G115</f>
        <v>35000000</v>
      </c>
      <c r="J115" s="137" t="s">
        <v>174</v>
      </c>
    </row>
    <row r="116" spans="1:12" ht="17.100000000000001" customHeight="1">
      <c r="A116" s="138"/>
      <c r="B116" s="139"/>
      <c r="C116" s="140" t="s">
        <v>175</v>
      </c>
      <c r="D116" s="141">
        <v>30000</v>
      </c>
      <c r="E116" s="142">
        <v>10</v>
      </c>
      <c r="F116" s="143" t="s">
        <v>69</v>
      </c>
      <c r="G116" s="144">
        <v>1</v>
      </c>
      <c r="H116" s="140" t="s">
        <v>44</v>
      </c>
      <c r="I116" s="174">
        <f>D116*E116*G116</f>
        <v>300000</v>
      </c>
      <c r="J116" s="137" t="s">
        <v>174</v>
      </c>
    </row>
    <row r="117" spans="1:12" ht="17.100000000000001" customHeight="1">
      <c r="A117" s="51"/>
      <c r="B117" s="128" t="s">
        <v>176</v>
      </c>
      <c r="C117" s="51" t="s">
        <v>177</v>
      </c>
      <c r="D117" s="52"/>
      <c r="E117" s="53">
        <v>1</v>
      </c>
      <c r="F117" s="54" t="s">
        <v>27</v>
      </c>
      <c r="G117" s="55">
        <v>1</v>
      </c>
      <c r="H117" s="51" t="s">
        <v>44</v>
      </c>
      <c r="I117" s="56">
        <f>D117*E117*G117</f>
        <v>0</v>
      </c>
      <c r="J117" s="92"/>
    </row>
    <row r="118" spans="1:12" ht="17.100000000000001" customHeight="1">
      <c r="A118" s="51"/>
      <c r="B118" s="128"/>
      <c r="C118" s="88"/>
      <c r="D118" s="52"/>
      <c r="E118" s="53">
        <v>1</v>
      </c>
      <c r="F118" s="54" t="s">
        <v>27</v>
      </c>
      <c r="G118" s="55">
        <v>1</v>
      </c>
      <c r="H118" s="51" t="s">
        <v>27</v>
      </c>
      <c r="I118" s="56"/>
      <c r="J118" s="145"/>
    </row>
    <row r="119" spans="1:12" ht="17.100000000000001" customHeight="1">
      <c r="A119" s="94"/>
      <c r="B119" s="95" t="s">
        <v>178</v>
      </c>
      <c r="C119" s="66" t="s">
        <v>32</v>
      </c>
      <c r="D119" s="66"/>
      <c r="E119" s="119"/>
      <c r="F119" s="120"/>
      <c r="G119" s="121"/>
      <c r="H119" s="122"/>
      <c r="I119" s="71">
        <f>SUM(I115:I118)</f>
        <v>35300000</v>
      </c>
      <c r="J119" s="111"/>
    </row>
    <row r="120" spans="1:12" ht="17.100000000000001" customHeight="1">
      <c r="A120" s="129"/>
      <c r="B120" s="74"/>
      <c r="C120" s="75"/>
      <c r="D120" s="76"/>
      <c r="E120" s="130"/>
      <c r="F120" s="131"/>
      <c r="G120" s="132"/>
      <c r="H120" s="129"/>
      <c r="I120" s="81"/>
      <c r="J120" s="82"/>
    </row>
    <row r="121" spans="1:12" ht="42" customHeight="1">
      <c r="A121" s="83" t="s">
        <v>179</v>
      </c>
      <c r="B121" s="146" t="s">
        <v>180</v>
      </c>
      <c r="C121" s="171" t="s">
        <v>189</v>
      </c>
      <c r="D121" s="86"/>
      <c r="E121" s="106">
        <v>1</v>
      </c>
      <c r="F121" s="84" t="s">
        <v>157</v>
      </c>
      <c r="G121" s="107">
        <v>1</v>
      </c>
      <c r="H121" s="42" t="s">
        <v>157</v>
      </c>
      <c r="I121" s="105">
        <f>SUM(I48,I52,I70,I85,I90,I107,I113,I117)*10%</f>
        <v>0</v>
      </c>
      <c r="J121" s="147" t="s">
        <v>181</v>
      </c>
    </row>
    <row r="122" spans="1:12" ht="17.100000000000001" customHeight="1">
      <c r="A122" s="94"/>
      <c r="B122" s="95" t="s">
        <v>182</v>
      </c>
      <c r="C122" s="66" t="s">
        <v>32</v>
      </c>
      <c r="D122" s="66"/>
      <c r="E122" s="119"/>
      <c r="F122" s="120"/>
      <c r="G122" s="121"/>
      <c r="H122" s="122"/>
      <c r="I122" s="71">
        <f>SUM(I121)</f>
        <v>0</v>
      </c>
      <c r="J122" s="111"/>
    </row>
    <row r="123" spans="1:12" ht="16.5" customHeight="1">
      <c r="A123" s="148"/>
      <c r="B123" s="148"/>
      <c r="C123" s="149"/>
      <c r="D123" s="149"/>
      <c r="E123" s="150"/>
      <c r="F123" s="151"/>
      <c r="G123" s="150"/>
      <c r="H123" s="149"/>
      <c r="I123" s="149"/>
      <c r="J123" s="152"/>
    </row>
    <row r="124" spans="1:12" ht="20.100000000000001" customHeight="1">
      <c r="A124" s="153"/>
      <c r="B124" s="153"/>
      <c r="C124" s="178" t="s">
        <v>183</v>
      </c>
      <c r="D124" s="178"/>
      <c r="E124" s="178"/>
      <c r="F124" s="178"/>
      <c r="G124" s="178"/>
      <c r="H124" s="178"/>
      <c r="I124" s="154">
        <f>SUM(I13,I26,I48,I52,I70,I85,I90,I107,I113,I119,I122)</f>
        <v>135300000</v>
      </c>
      <c r="J124" s="155"/>
      <c r="K124" s="20"/>
      <c r="L124" s="20"/>
    </row>
    <row r="125" spans="1:12" ht="20.100000000000001" customHeight="1">
      <c r="A125" s="156"/>
      <c r="B125" s="157"/>
      <c r="C125" s="179" t="s">
        <v>184</v>
      </c>
      <c r="D125" s="179"/>
      <c r="E125" s="179"/>
      <c r="F125" s="179"/>
      <c r="G125" s="179"/>
      <c r="H125" s="179"/>
      <c r="I125" s="158">
        <f>I124*0.1</f>
        <v>13530000</v>
      </c>
      <c r="J125" s="92"/>
      <c r="K125" s="20"/>
      <c r="L125" s="20"/>
    </row>
    <row r="126" spans="1:12" ht="20.100000000000001" customHeight="1">
      <c r="A126" s="156"/>
      <c r="B126" s="157"/>
      <c r="C126" s="180" t="s">
        <v>185</v>
      </c>
      <c r="D126" s="180"/>
      <c r="E126" s="180"/>
      <c r="F126" s="180"/>
      <c r="G126" s="180"/>
      <c r="H126" s="180"/>
      <c r="I126" s="159">
        <f>ROUNDDOWN((I124+I125),-5)</f>
        <v>148800000</v>
      </c>
      <c r="J126" s="160" t="s">
        <v>186</v>
      </c>
      <c r="K126" s="20"/>
      <c r="L126" s="20"/>
    </row>
    <row r="127" spans="1:12" ht="16.5" customHeight="1">
      <c r="I127" s="164"/>
      <c r="J127" s="165" t="s">
        <v>187</v>
      </c>
      <c r="K127" s="20"/>
      <c r="L127" s="20"/>
    </row>
    <row r="128" spans="1:12" ht="16.5" customHeight="1">
      <c r="J128" s="166"/>
      <c r="K128" s="20"/>
      <c r="L128" s="20"/>
    </row>
    <row r="129" spans="4:10" ht="20.25">
      <c r="D129" s="167" t="s">
        <v>188</v>
      </c>
      <c r="E129" s="167"/>
      <c r="I129" s="168"/>
    </row>
    <row r="130" spans="4:10" ht="17.25">
      <c r="I130" s="169"/>
      <c r="J130" s="170"/>
    </row>
  </sheetData>
  <mergeCells count="10">
    <mergeCell ref="J54:J69"/>
    <mergeCell ref="C124:H124"/>
    <mergeCell ref="C125:H125"/>
    <mergeCell ref="C126:H126"/>
    <mergeCell ref="A1:J1"/>
    <mergeCell ref="G2:J2"/>
    <mergeCell ref="G4:J4"/>
    <mergeCell ref="G5:J5"/>
    <mergeCell ref="G9:H9"/>
    <mergeCell ref="B10:B12"/>
  </mergeCells>
  <phoneticPr fontId="20" type="noConversion"/>
  <printOptions horizontalCentered="1"/>
  <pageMargins left="0.35433070866141736" right="0.47244094488188981" top="0.74803149606299213" bottom="0.74803149606299213" header="0.31496062992125984" footer="0.31496062992125984"/>
  <pageSetup paperSize="9" scale="50" fitToHeight="2" orientation="portrait" r:id="rId1"/>
  <rowBreaks count="1" manualBreakCount="1">
    <brk id="8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2018(제9회)한겨레AFF사업비산출세부내역서(양식)</vt:lpstr>
      <vt:lpstr>Sheet2</vt:lpstr>
      <vt:lpstr>Sheet3</vt:lpstr>
      <vt:lpstr>'2018(제9회)한겨레AFF사업비산출세부내역서(양식)'!Print_Area</vt:lpstr>
      <vt:lpstr>'2018(제9회)한겨레AFF사업비산출세부내역서(양식)'!Print_Titles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dcterms:created xsi:type="dcterms:W3CDTF">2018-03-06T06:13:08Z</dcterms:created>
  <dcterms:modified xsi:type="dcterms:W3CDTF">2018-03-07T02:50:28Z</dcterms:modified>
</cp:coreProperties>
</file>