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00" windowWidth="23256" windowHeight="12180"/>
  </bookViews>
  <sheets>
    <sheet name="2021(제12회) 한겨레AFF 사업비 산출제안서(양식)" sheetId="7" r:id="rId1"/>
    <sheet name="대한상공회의소 예약 내용 " sheetId="6" r:id="rId2"/>
    <sheet name="Sheet1" sheetId="2" r:id="rId3"/>
  </sheets>
  <externalReferences>
    <externalReference r:id="rId4"/>
    <externalReference r:id="rId5"/>
  </externalReferences>
  <definedNames>
    <definedName name="_xlnm._FilterDatabase" localSheetId="0" hidden="1">'2021(제12회) 한겨레AFF 사업비 산출제안서(양식)'!$A$11:$L$79</definedName>
    <definedName name="_xlnm._FilterDatabase" localSheetId="1" hidden="1">'대한상공회의소 예약 내용 '!$A$12:$I$22</definedName>
    <definedName name="_xlnm.Consolidate_Area" localSheetId="0">'2021(제12회) 한겨레AFF 사업비 산출제안서(양식)'!$9:$11</definedName>
    <definedName name="_xlnm.Consolidate_Area" localSheetId="1">'대한상공회의소 예약 내용 '!$9:$12</definedName>
    <definedName name="_xlnm.Print_Area" localSheetId="0">'2021(제12회) 한겨레AFF 사업비 산출제안서(양식)'!$A$1:$J$90</definedName>
    <definedName name="_xlnm.Print_Area" localSheetId="1">'대한상공회의소 예약 내용 '!$A$1:$I$33</definedName>
    <definedName name="_xlnm.Print_Titles" localSheetId="0">'2021(제12회) 한겨레AFF 사업비 산출제안서(양식)'!$10:$11</definedName>
    <definedName name="_xlnm.Print_Titles" localSheetId="1">'대한상공회의소 예약 내용 '!$11:$12</definedName>
    <definedName name="ss" localSheetId="0">[1]전체리스트!#REF!</definedName>
    <definedName name="ss" localSheetId="1">[1]전체리스트!#REF!</definedName>
    <definedName name="ss">[1]전체리스트!#REF!</definedName>
    <definedName name="가부" localSheetId="0">[2]Sheet1!$K$3:$K$9</definedName>
    <definedName name="가부">[2]Sheet1!$K$3:$K$9</definedName>
    <definedName name="구분" localSheetId="0">#REF!</definedName>
    <definedName name="구분" localSheetId="1">#REF!</definedName>
    <definedName name="구분">#REF!</definedName>
    <definedName name="ㄴ" localSheetId="0">[1]전체리스트!#REF!</definedName>
    <definedName name="ㄴ" localSheetId="1">[1]전체리스트!#REF!</definedName>
    <definedName name="ㄴ">[1]전체리스트!#REF!</definedName>
    <definedName name="ㄴㄴ" localSheetId="0">[1]전체리스트!#REF!</definedName>
    <definedName name="ㄴㄴ" localSheetId="1">[1]전체리스트!#REF!</definedName>
    <definedName name="ㄴㄴ">[1]전체리스트!#REF!</definedName>
    <definedName name="날짜" localSheetId="0">#REF!</definedName>
    <definedName name="날짜" localSheetId="1">#REF!</definedName>
    <definedName name="날짜">#REF!</definedName>
    <definedName name="둘째날세션" localSheetId="0">[2]Sheet1!#REF!</definedName>
    <definedName name="둘째날세션" localSheetId="1">[2]Sheet1!#REF!</definedName>
    <definedName name="둘째날세션">[2]Sheet1!#REF!</definedName>
    <definedName name="룸타입" localSheetId="0">[2]Sheet1!$E$3:$E$4</definedName>
    <definedName name="룸타입">[2]Sheet1!$E$3:$E$4</definedName>
    <definedName name="ㅁ" localSheetId="0">[1]전체리스트!#REF!</definedName>
    <definedName name="ㅁ" localSheetId="1">[1]전체리스트!#REF!</definedName>
    <definedName name="ㅁ">[1]전체리스트!#REF!</definedName>
    <definedName name="ㅁㅁ" localSheetId="0">[1]전체리스트!#REF!</definedName>
    <definedName name="ㅁㅁ" localSheetId="1">[1]전체리스트!#REF!</definedName>
    <definedName name="ㅁㅁ">[1]전체리스트!#REF!</definedName>
    <definedName name="발표장소" localSheetId="0">[2]Sheet1!#REF!</definedName>
    <definedName name="발표장소" localSheetId="1">[2]Sheet1!#REF!</definedName>
    <definedName name="발표장소">[2]Sheet1!#REF!</definedName>
    <definedName name="ㅅㅅㅅㅅ" localSheetId="0">[1]전체리스트!#REF!</definedName>
    <definedName name="ㅅㅅㅅㅅ" localSheetId="1">[1]전체리스트!#REF!</definedName>
    <definedName name="ㅅㅅㅅㅅ">[1]전체리스트!#REF!</definedName>
    <definedName name="세션" localSheetId="0">#REF!</definedName>
    <definedName name="세션" localSheetId="1">#REF!</definedName>
    <definedName name="세션">#REF!</definedName>
    <definedName name="숙박" localSheetId="0">[2]Sheet1!$F$3:$F$5</definedName>
    <definedName name="숙박">[2]Sheet1!$F$3:$F$5</definedName>
    <definedName name="숙박일수" localSheetId="0">[2]Sheet1!$G$3:$G$8</definedName>
    <definedName name="숙박일수">[2]Sheet1!$G$3:$G$8</definedName>
    <definedName name="시간" localSheetId="0">#REF!</definedName>
    <definedName name="시간" localSheetId="1">#REF!</definedName>
    <definedName name="시간">#REF!</definedName>
    <definedName name="ㅇ" localSheetId="0">#REF!</definedName>
    <definedName name="ㅇ">#REF!</definedName>
    <definedName name="ㅇㅇ" localSheetId="0">[2]Sheet1!#REF!</definedName>
    <definedName name="ㅇㅇ" localSheetId="1">[2]Sheet1!#REF!</definedName>
    <definedName name="ㅇㅇ">[2]Sheet1!#REF!</definedName>
    <definedName name="ㅇㅇㅇㅇㅇ" localSheetId="0">[2]Sheet1!#REF!</definedName>
    <definedName name="ㅇㅇㅇㅇㅇ" localSheetId="1">[2]Sheet1!#REF!</definedName>
    <definedName name="ㅇㅇㅇㅇㅇ">[2]Sheet1!#REF!</definedName>
    <definedName name="연사" localSheetId="0">#REF!</definedName>
    <definedName name="연사" localSheetId="1">#REF!</definedName>
    <definedName name="연사">#REF!</definedName>
    <definedName name="장소" localSheetId="0">#REF!</definedName>
    <definedName name="장소" localSheetId="1">#REF!</definedName>
    <definedName name="장소">#REF!</definedName>
    <definedName name="정" localSheetId="0">[1]전체리스트!#REF!</definedName>
    <definedName name="정" localSheetId="1">[1]전체리스트!#REF!</definedName>
    <definedName name="정">[1]전체리스트!#REF!</definedName>
    <definedName name="직위" localSheetId="0">[2]Sheet1!#REF!</definedName>
    <definedName name="직위" localSheetId="1">[2]Sheet1!#REF!</definedName>
    <definedName name="직위">[2]Sheet1!#REF!</definedName>
    <definedName name="참여내용" localSheetId="0">[2]Sheet1!#REF!</definedName>
    <definedName name="참여내용" localSheetId="1">[2]Sheet1!#REF!</definedName>
    <definedName name="참여내용">[2]Sheet1!#REF!</definedName>
    <definedName name="참여형태" localSheetId="0">#REF!</definedName>
    <definedName name="참여형태" localSheetId="1">#REF!</definedName>
    <definedName name="참여형태">#REF!</definedName>
    <definedName name="첫째날세션" localSheetId="0">[2]Sheet1!#REF!</definedName>
    <definedName name="첫째날세션" localSheetId="1">[2]Sheet1!#REF!</definedName>
    <definedName name="첫째날세션">[2]Sheet1!#REF!</definedName>
    <definedName name="체크아웃" localSheetId="0">[2]Sheet1!$I$3:$I$8</definedName>
    <definedName name="체크아웃">[2]Sheet1!$I$3:$I$8</definedName>
    <definedName name="체크인" localSheetId="0">[2]Sheet1!$H$3:$H$7</definedName>
    <definedName name="체크인">[2]Sheet1!$H$3:$H$7</definedName>
    <definedName name="ㅌ" localSheetId="0">[1]전체리스트!#REF!</definedName>
    <definedName name="ㅌ" localSheetId="1">[1]전체리스트!#REF!</definedName>
    <definedName name="ㅌ">[1]전체리스트!#REF!</definedName>
    <definedName name="ㅌㅌ" localSheetId="0">[1]전체리스트!#REF!</definedName>
    <definedName name="ㅌㅌ" localSheetId="1">[1]전체리스트!#REF!</definedName>
    <definedName name="ㅌㅌ">[1]전체리스트!#REF!</definedName>
    <definedName name="ㅌㅌㅌㅌ" localSheetId="0">[1]전체리스트!#REF!</definedName>
    <definedName name="ㅌㅌㅌㅌ" localSheetId="1">[1]전체리스트!#REF!</definedName>
    <definedName name="ㅌㅌㅌㅌ">[1]전체리스트!#REF!</definedName>
    <definedName name="한겨레경비" localSheetId="0">#REF!</definedName>
    <definedName name="한겨레경비" localSheetId="1">#REF!</definedName>
    <definedName name="한겨레경비">#REF!</definedName>
    <definedName name="행사코드" localSheetId="0">[1]전체리스트!#REF!</definedName>
    <definedName name="행사코드" localSheetId="1">[1]전체리스트!#REF!</definedName>
    <definedName name="행사코드">[1]전체리스트!#REF!</definedName>
  </definedNames>
  <calcPr calcId="125725"/>
</workbook>
</file>

<file path=xl/calcChain.xml><?xml version="1.0" encoding="utf-8"?>
<calcChain xmlns="http://schemas.openxmlformats.org/spreadsheetml/2006/main">
  <c r="I49" i="7"/>
  <c r="I45"/>
  <c r="D21"/>
  <c r="I21" s="1"/>
  <c r="I20"/>
  <c r="I18"/>
  <c r="I17"/>
  <c r="I16"/>
  <c r="D15"/>
  <c r="I15" s="1"/>
  <c r="D14"/>
  <c r="I14" s="1"/>
  <c r="D13"/>
  <c r="I13" s="1"/>
  <c r="D12"/>
  <c r="I12" s="1"/>
  <c r="I19"/>
  <c r="K26" i="6"/>
  <c r="K27" l="1"/>
  <c r="F22" l="1"/>
  <c r="K22" s="1"/>
  <c r="K21"/>
  <c r="K19"/>
  <c r="K18"/>
  <c r="K17"/>
  <c r="F16"/>
  <c r="K16" s="1"/>
  <c r="F15"/>
  <c r="K15" s="1"/>
  <c r="F14"/>
  <c r="K14" s="1"/>
  <c r="F13"/>
  <c r="K13" s="1"/>
  <c r="K20" l="1"/>
  <c r="K23"/>
  <c r="H29" s="1"/>
  <c r="I78" i="7" l="1"/>
  <c r="I79" s="1"/>
  <c r="I75"/>
  <c r="I63" l="1"/>
  <c r="I70"/>
  <c r="I74"/>
  <c r="I77"/>
  <c r="I59"/>
  <c r="I55"/>
  <c r="H30" i="6" l="1"/>
  <c r="H31" s="1"/>
  <c r="B7" s="1"/>
  <c r="I22" i="7" l="1"/>
  <c r="I81" s="1"/>
  <c r="D89" l="1"/>
  <c r="F89" s="1"/>
  <c r="D87"/>
  <c r="D88"/>
  <c r="I82"/>
  <c r="I83" s="1"/>
  <c r="F87" l="1"/>
  <c r="I87" s="1"/>
  <c r="F88"/>
  <c r="I88" s="1"/>
  <c r="I90"/>
  <c r="B7"/>
  <c r="I89" l="1"/>
  <c r="D90"/>
  <c r="F90" l="1"/>
</calcChain>
</file>

<file path=xl/sharedStrings.xml><?xml version="1.0" encoding="utf-8"?>
<sst xmlns="http://schemas.openxmlformats.org/spreadsheetml/2006/main" count="218" uniqueCount="149">
  <si>
    <t>Date:</t>
  </si>
  <si>
    <t>Client:</t>
  </si>
  <si>
    <t>한겨레신문사 한겨레경제사회연구원</t>
  </si>
  <si>
    <t>Project:</t>
  </si>
  <si>
    <t>Overview:</t>
  </si>
  <si>
    <t>총 견적:</t>
  </si>
  <si>
    <r>
      <t xml:space="preserve">(부가세 포함) </t>
    </r>
    <r>
      <rPr>
        <b/>
        <sz val="12"/>
        <color rgb="FFC00000"/>
        <rFont val="나눔고딕"/>
        <family val="3"/>
        <charset val="129"/>
      </rPr>
      <t>- 총 견적가는 자동계산 됨</t>
    </r>
  </si>
  <si>
    <t>PCO대행료 제외 항목</t>
  </si>
  <si>
    <t>단위 : 원</t>
  </si>
  <si>
    <t>구   분</t>
  </si>
  <si>
    <t>세부구분</t>
  </si>
  <si>
    <t>항   목</t>
  </si>
  <si>
    <t>비  고</t>
  </si>
  <si>
    <t>인원</t>
  </si>
  <si>
    <t>단위</t>
  </si>
  <si>
    <t>일</t>
  </si>
  <si>
    <t>1. 대관료</t>
  </si>
  <si>
    <t>식</t>
  </si>
  <si>
    <t>계 ( 1. 대관료 )</t>
  </si>
  <si>
    <t>소          계</t>
  </si>
  <si>
    <t>인</t>
  </si>
  <si>
    <t>커피브레이크</t>
  </si>
  <si>
    <t>회</t>
  </si>
  <si>
    <t>오찬</t>
  </si>
  <si>
    <t>계 ( 2. 식음료 )</t>
  </si>
  <si>
    <t>영상 시스템</t>
  </si>
  <si>
    <t>음향 시스템</t>
  </si>
  <si>
    <t>중계 시스템</t>
  </si>
  <si>
    <t>동시통역 시스템</t>
  </si>
  <si>
    <t>개</t>
  </si>
  <si>
    <t>사무기기</t>
  </si>
  <si>
    <t>등록시스템</t>
  </si>
  <si>
    <t>계 ( 3. 시스템 및 기자재 )</t>
  </si>
  <si>
    <t>계 ( 4. 초청 )</t>
  </si>
  <si>
    <t>계 ( 5. 행사장 조성)</t>
  </si>
  <si>
    <t>계 ( 6. 인쇄)</t>
  </si>
  <si>
    <t>7. 홍보비</t>
  </si>
  <si>
    <t>홍보활동</t>
  </si>
  <si>
    <t>계 ( 7. 홍보비)</t>
  </si>
  <si>
    <t>8. 현장운영비</t>
  </si>
  <si>
    <t>전문인력</t>
  </si>
  <si>
    <t>운영경비</t>
  </si>
  <si>
    <t>계 ( 8. 현장운영비)</t>
  </si>
  <si>
    <t>9. 인건비</t>
  </si>
  <si>
    <t>전문코디네이터</t>
  </si>
  <si>
    <t>계 ( 9. 인건비 )</t>
  </si>
  <si>
    <t>10. 기타</t>
  </si>
  <si>
    <t>참가자 기념품</t>
  </si>
  <si>
    <t>계 ( 10. 기타 )</t>
  </si>
  <si>
    <t>11. PCO 대행료</t>
  </si>
  <si>
    <t>PCO 대행료</t>
  </si>
  <si>
    <t>계 ( 11. PCO 대행료 )</t>
  </si>
  <si>
    <t>합계(1 ~ 11)</t>
  </si>
  <si>
    <t>부가세 10%</t>
  </si>
  <si>
    <t>총 합계(합계+부가세)</t>
  </si>
  <si>
    <t>*엑셀 자동계산 됨</t>
  </si>
  <si>
    <t>회사명</t>
  </si>
  <si>
    <t>대표</t>
  </si>
  <si>
    <t>주소</t>
  </si>
  <si>
    <t>담당자</t>
  </si>
  <si>
    <t>연락처</t>
  </si>
  <si>
    <t>총계(합계+부가세)</t>
    <phoneticPr fontId="20" type="noConversion"/>
  </si>
  <si>
    <t>공급가액 합계</t>
    <phoneticPr fontId="20" type="noConversion"/>
  </si>
  <si>
    <t>부가세 (10%)</t>
    <phoneticPr fontId="20" type="noConversion"/>
  </si>
  <si>
    <t>부가세 별도</t>
    <phoneticPr fontId="20" type="noConversion"/>
  </si>
  <si>
    <t>(만원이하 절사)</t>
    <phoneticPr fontId="20" type="noConversion"/>
  </si>
  <si>
    <t>2021(제12회) 아시아미래포럼 사업비 산출제안서</t>
    <phoneticPr fontId="21" type="noConversion"/>
  </si>
  <si>
    <t>2021. 10. 20(수)~21일(목)</t>
    <phoneticPr fontId="20" type="noConversion"/>
  </si>
  <si>
    <t>대한상공회의소 국제회의장, 중회의실 A,B, 소회의실 5 가예약 상태</t>
    <phoneticPr fontId="20" type="noConversion"/>
  </si>
  <si>
    <t xml:space="preserve">2021 (제12회) 아시아미래포럼 식음료 산출 견적서 </t>
    <phoneticPr fontId="21" type="noConversion"/>
  </si>
  <si>
    <t>2021년(제12회) 아시아미래포럼(The 12th ASIA Future Forum)</t>
    <phoneticPr fontId="20" type="noConversion"/>
  </si>
  <si>
    <t>예산 No.</t>
    <phoneticPr fontId="20" type="noConversion"/>
  </si>
  <si>
    <t>업체명</t>
    <phoneticPr fontId="20" type="noConversion"/>
  </si>
  <si>
    <t>계약 예산</t>
    <phoneticPr fontId="21" type="noConversion"/>
  </si>
  <si>
    <t>단가
(공급가액기준)</t>
    <phoneticPr fontId="20" type="noConversion"/>
  </si>
  <si>
    <t>금액(vat 제외)</t>
    <phoneticPr fontId="20" type="noConversion"/>
  </si>
  <si>
    <t>추가 시간(10/20일 리허설, 뒤정리 등 3시간, 10/21 리허설 1시간)</t>
    <phoneticPr fontId="20" type="noConversion"/>
  </si>
  <si>
    <t>추가 시간(10/20일 리허설, 뒤정리 등 2시간, 10/21 리허설 1시간)</t>
    <phoneticPr fontId="20" type="noConversion"/>
  </si>
  <si>
    <t>대관료(10/19일 세팅, 10/20일 개회식 및 세션 , 10/21일 분과세션)</t>
    <phoneticPr fontId="20" type="noConversion"/>
  </si>
  <si>
    <t>주회의장 (국제회의장)</t>
    <phoneticPr fontId="20" type="noConversion"/>
  </si>
  <si>
    <t>서울상공회의소</t>
    <phoneticPr fontId="20" type="noConversion"/>
  </si>
  <si>
    <t>일</t>
    <phoneticPr fontId="20" type="noConversion"/>
  </si>
  <si>
    <t>시간</t>
    <phoneticPr fontId="20" type="noConversion"/>
  </si>
  <si>
    <t>분과회의장(중회의실 A)</t>
    <phoneticPr fontId="20" type="noConversion"/>
  </si>
  <si>
    <t>분과회의장(중회의실 B)</t>
    <phoneticPr fontId="20" type="noConversion"/>
  </si>
  <si>
    <t>식</t>
    <phoneticPr fontId="20" type="noConversion"/>
  </si>
  <si>
    <t xml:space="preserve">1. 대관 및 
세팅 비용
</t>
    <phoneticPr fontId="20" type="noConversion"/>
  </si>
  <si>
    <t>사무국 (소회의실 5)</t>
    <phoneticPr fontId="20" type="noConversion"/>
  </si>
  <si>
    <t xml:space="preserve"> 2. 식음료</t>
    <phoneticPr fontId="20" type="noConversion"/>
  </si>
  <si>
    <t xml:space="preserve"> 3. 기념품</t>
    <phoneticPr fontId="20" type="noConversion"/>
  </si>
  <si>
    <t>계 ( 3. 기념품 )</t>
    <phoneticPr fontId="20" type="noConversion"/>
  </si>
  <si>
    <t>2021년(제12회) 아시아미래포럼(The 12th ASIA Future Forum)</t>
    <phoneticPr fontId="20" type="noConversion"/>
  </si>
  <si>
    <t>대한상공회의소 국제회의장, 중회의실 A,B, 소회의실 5 가예약 상태</t>
    <phoneticPr fontId="20" type="noConversion"/>
  </si>
  <si>
    <t>※추가 진행 항목</t>
    <phoneticPr fontId="20" type="noConversion"/>
  </si>
  <si>
    <t>예산 계획 (입찰예산)</t>
    <phoneticPr fontId="21" type="noConversion"/>
  </si>
  <si>
    <t>단가
(공급가액기준)</t>
    <phoneticPr fontId="20" type="noConversion"/>
  </si>
  <si>
    <t>금액(vat 제외)</t>
    <phoneticPr fontId="20" type="noConversion"/>
  </si>
  <si>
    <t>주회의장 (국제회의장)</t>
    <phoneticPr fontId="20" type="noConversion"/>
  </si>
  <si>
    <t>대관료(10/19일 세팅, 10/20일 개회식 및 세션 , 10/21일 분과세션)</t>
    <phoneticPr fontId="20" type="noConversion"/>
  </si>
  <si>
    <t>일</t>
    <phoneticPr fontId="20" type="noConversion"/>
  </si>
  <si>
    <t>추가 시간(10/20일 리허설, 뒤정리 등 3시간, 10/21 리허설 1시간)</t>
    <phoneticPr fontId="20" type="noConversion"/>
  </si>
  <si>
    <t>시간</t>
    <phoneticPr fontId="20" type="noConversion"/>
  </si>
  <si>
    <t>분과회의장(중회의실 A)</t>
    <phoneticPr fontId="20" type="noConversion"/>
  </si>
  <si>
    <t>추가 시간(10/20일 리허설, 뒤정리 등 2시간, 10/21 리허설 1시간)</t>
    <phoneticPr fontId="20" type="noConversion"/>
  </si>
  <si>
    <t>분과회의장(중회의실 B)</t>
    <phoneticPr fontId="20" type="noConversion"/>
  </si>
  <si>
    <t>사무국 (소회의실 5)</t>
    <phoneticPr fontId="20" type="noConversion"/>
  </si>
  <si>
    <t>식</t>
    <phoneticPr fontId="20" type="noConversion"/>
  </si>
  <si>
    <t>2. 식음료</t>
    <phoneticPr fontId="20" type="noConversion"/>
  </si>
  <si>
    <t>1, 2일차 VIP Tea Meeting(오전) 쿠키</t>
    <phoneticPr fontId="20" type="noConversion"/>
  </si>
  <si>
    <t>세트</t>
    <phoneticPr fontId="20" type="noConversion"/>
  </si>
  <si>
    <t>회</t>
    <phoneticPr fontId="20" type="noConversion"/>
  </si>
  <si>
    <t>VIP Tea Meeting은 1일차, 2일차 진행</t>
    <phoneticPr fontId="20" type="noConversion"/>
  </si>
  <si>
    <t>10월20일 1일차 참가자 도시락</t>
    <phoneticPr fontId="20" type="noConversion"/>
  </si>
  <si>
    <t>첫날 오프라인 개막식후 점심 도시락 제공</t>
    <phoneticPr fontId="20" type="noConversion"/>
  </si>
  <si>
    <t>3. 시스템/기자재</t>
    <phoneticPr fontId="20" type="noConversion"/>
  </si>
  <si>
    <t>조명 시스템</t>
    <phoneticPr fontId="20" type="noConversion"/>
  </si>
  <si>
    <t>개막전 인트로 영상
(필요시 제작예정)</t>
    <phoneticPr fontId="20" type="noConversion"/>
  </si>
  <si>
    <t>별도 제작(사업비 반영하지 않아도 됨)</t>
    <phoneticPr fontId="20" type="noConversion"/>
  </si>
  <si>
    <t>자막 시스템</t>
    <phoneticPr fontId="20" type="noConversion"/>
  </si>
  <si>
    <t>기타</t>
    <phoneticPr fontId="20" type="noConversion"/>
  </si>
  <si>
    <t>4. 초청</t>
    <phoneticPr fontId="20" type="noConversion"/>
  </si>
  <si>
    <t xml:space="preserve">숙박
</t>
    <phoneticPr fontId="20" type="noConversion"/>
  </si>
  <si>
    <t>사업비 예산 불필요</t>
    <phoneticPr fontId="20" type="noConversion"/>
  </si>
  <si>
    <t>의전 차량</t>
    <phoneticPr fontId="20" type="noConversion"/>
  </si>
  <si>
    <t>항공료 등</t>
    <phoneticPr fontId="20" type="noConversion"/>
  </si>
  <si>
    <t>5. 행사장 조성</t>
    <phoneticPr fontId="20" type="noConversion"/>
  </si>
  <si>
    <t>설치 제작물</t>
    <phoneticPr fontId="20" type="noConversion"/>
  </si>
  <si>
    <t>6. 인쇄</t>
    <phoneticPr fontId="20" type="noConversion"/>
  </si>
  <si>
    <t>인쇄물</t>
    <phoneticPr fontId="20" type="noConversion"/>
  </si>
  <si>
    <t>메인기념품 (포럼 로고인쇄 포함)</t>
    <phoneticPr fontId="20" type="noConversion"/>
  </si>
  <si>
    <t>기준 명시</t>
    <phoneticPr fontId="20" type="noConversion"/>
  </si>
  <si>
    <t>(만원이하 절사)</t>
    <phoneticPr fontId="20" type="noConversion"/>
  </si>
  <si>
    <t>결제조건</t>
    <phoneticPr fontId="20" type="noConversion"/>
  </si>
  <si>
    <t xml:space="preserve">    공급가액 (자동계산)</t>
    <phoneticPr fontId="20" type="noConversion"/>
  </si>
  <si>
    <t>부가세 (자동계산)</t>
    <phoneticPr fontId="20" type="noConversion"/>
  </si>
  <si>
    <t>합계</t>
    <phoneticPr fontId="20" type="noConversion"/>
  </si>
  <si>
    <t>계약금(10%) - 계약일로 부터 영업일 기준 1개월 이내 현금</t>
    <phoneticPr fontId="20" type="noConversion"/>
  </si>
  <si>
    <t>중도금(40%) - 행사일로부터 영업일 기준 2개월 이내 현금</t>
    <phoneticPr fontId="20" type="noConversion"/>
  </si>
  <si>
    <t>잔   금(50%) - 행사종료 후 1개월 이내 현금</t>
    <phoneticPr fontId="20" type="noConversion"/>
  </si>
  <si>
    <r>
      <t xml:space="preserve">(부가세 포함) </t>
    </r>
    <r>
      <rPr>
        <b/>
        <sz val="14"/>
        <color rgb="FFC00000"/>
        <rFont val="나눔고딕"/>
        <family val="3"/>
        <charset val="129"/>
      </rPr>
      <t>- 총 견적가는 자동계산 됨</t>
    </r>
  </si>
  <si>
    <r>
      <t>기념품에 따라 금액은 추후 협의(</t>
    </r>
    <r>
      <rPr>
        <sz val="14"/>
        <rFont val="나눔고딕"/>
        <family val="3"/>
        <charset val="129"/>
      </rPr>
      <t>운송비 포함)</t>
    </r>
    <phoneticPr fontId="20" type="noConversion"/>
  </si>
  <si>
    <t>입찰 협력회사</t>
    <phoneticPr fontId="20" type="noConversion"/>
  </si>
  <si>
    <t>LSC푸드</t>
    <phoneticPr fontId="20" type="noConversion"/>
  </si>
  <si>
    <t>※대한상의 회원사 할인율 적용
*국제회의장 부대룸(VIP Room 무료대관(국제회의장 대관시간 동일)</t>
    <phoneticPr fontId="20" type="noConversion"/>
  </si>
  <si>
    <t>1, 2일차 VIP Tea Meeting(오전) 쿠키</t>
    <phoneticPr fontId="20" type="noConversion"/>
  </si>
  <si>
    <t>세트</t>
    <phoneticPr fontId="20" type="noConversion"/>
  </si>
  <si>
    <t>회</t>
    <phoneticPr fontId="20" type="noConversion"/>
  </si>
  <si>
    <t>10월20일 1일차 참가자 도시락</t>
    <phoneticPr fontId="20" type="noConversion"/>
  </si>
  <si>
    <t>기념품</t>
    <phoneticPr fontId="20" type="noConversion"/>
  </si>
</sst>
</file>

<file path=xl/styles.xml><?xml version="1.0" encoding="utf-8"?>
<styleSheet xmlns="http://schemas.openxmlformats.org/spreadsheetml/2006/main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#,##0_);\(#,##0\)"/>
    <numFmt numFmtId="177" formatCode="&quot;₩&quot;#,##0"/>
    <numFmt numFmtId="178" formatCode="#,##0_ "/>
    <numFmt numFmtId="179" formatCode="0_ ;[Red]\-0\ "/>
    <numFmt numFmtId="180" formatCode="#,##0_);[Red]\(#,##0\)"/>
  </numFmts>
  <fonts count="5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b/>
      <sz val="22"/>
      <color rgb="FF000000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color rgb="FF000000"/>
      <name val="나눔고딕"/>
      <family val="3"/>
      <charset val="129"/>
    </font>
    <font>
      <sz val="11"/>
      <color rgb="FF000000"/>
      <name val="맑은 고딕"/>
      <family val="3"/>
      <charset val="129"/>
    </font>
    <font>
      <sz val="22"/>
      <color rgb="FF000000"/>
      <name val="나눔고딕"/>
      <family val="3"/>
      <charset val="129"/>
    </font>
    <font>
      <b/>
      <sz val="11"/>
      <color rgb="FF000000"/>
      <name val="나눔고딕"/>
      <family val="3"/>
      <charset val="129"/>
    </font>
    <font>
      <sz val="11"/>
      <color rgb="FF000000"/>
      <name val="나눔고딕"/>
      <family val="3"/>
      <charset val="129"/>
    </font>
    <font>
      <b/>
      <sz val="16"/>
      <color rgb="FFFFFFFF"/>
      <name val="나눔고딕"/>
      <family val="3"/>
      <charset val="129"/>
    </font>
    <font>
      <b/>
      <sz val="12"/>
      <color rgb="FFC00000"/>
      <name val="나눔고딕"/>
      <family val="3"/>
      <charset val="129"/>
    </font>
    <font>
      <sz val="12"/>
      <color rgb="FF000000"/>
      <name val="나눔고딕"/>
      <family val="3"/>
      <charset val="129"/>
    </font>
    <font>
      <b/>
      <sz val="11"/>
      <color rgb="FFFF0000"/>
      <name val="나눔고딕"/>
      <family val="3"/>
      <charset val="129"/>
    </font>
    <font>
      <sz val="11"/>
      <color rgb="FFFF0000"/>
      <name val="나눔고딕"/>
      <family val="3"/>
      <charset val="129"/>
    </font>
    <font>
      <sz val="12"/>
      <name val="나눔고딕"/>
      <family val="3"/>
      <charset val="129"/>
    </font>
    <font>
      <b/>
      <sz val="14"/>
      <color rgb="FF000000"/>
      <name val="나눔고딕"/>
      <family val="3"/>
      <charset val="129"/>
    </font>
    <font>
      <sz val="14"/>
      <color rgb="FF000000"/>
      <name val="나눔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color rgb="FF000000"/>
      <name val="Arial"/>
      <family val="2"/>
    </font>
    <font>
      <b/>
      <sz val="15"/>
      <color theme="3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u/>
      <sz val="10"/>
      <color theme="10"/>
      <name val="Arial"/>
      <family val="2"/>
    </font>
    <font>
      <sz val="14"/>
      <name val="나눔고딕"/>
      <family val="3"/>
      <charset val="129"/>
    </font>
    <font>
      <b/>
      <sz val="14"/>
      <color theme="0"/>
      <name val="나눔고딕"/>
      <family val="3"/>
      <charset val="129"/>
    </font>
    <font>
      <i/>
      <sz val="11"/>
      <color rgb="FF000000"/>
      <name val="나눔고딕"/>
      <family val="3"/>
      <charset val="129"/>
    </font>
    <font>
      <sz val="11"/>
      <color theme="0" tint="-0.499984740745262"/>
      <name val="나눔고딕"/>
      <family val="3"/>
      <charset val="129"/>
    </font>
    <font>
      <b/>
      <sz val="14"/>
      <color theme="1"/>
      <name val="나눔고딕"/>
      <family val="3"/>
      <charset val="129"/>
    </font>
    <font>
      <sz val="8"/>
      <color indexed="8"/>
      <name val="맑은 고딕"/>
      <family val="3"/>
      <charset val="129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rgb="FFFFFFFF"/>
      <name val="나눔고딕"/>
      <family val="3"/>
      <charset val="129"/>
    </font>
    <font>
      <b/>
      <sz val="14"/>
      <name val="나눔고딕"/>
      <family val="3"/>
      <charset val="129"/>
    </font>
    <font>
      <sz val="14"/>
      <color rgb="FFFF0000"/>
      <name val="나눔고딕"/>
      <family val="3"/>
      <charset val="129"/>
    </font>
    <font>
      <b/>
      <sz val="14"/>
      <color rgb="FFC00000"/>
      <name val="나눔고딕"/>
      <family val="3"/>
      <charset val="129"/>
    </font>
    <font>
      <b/>
      <sz val="14"/>
      <color rgb="FFFF0000"/>
      <name val="나눔고딕"/>
      <family val="3"/>
      <charset val="129"/>
    </font>
    <font>
      <sz val="16"/>
      <name val="나눔고딕"/>
      <family val="3"/>
      <charset val="129"/>
    </font>
    <font>
      <b/>
      <sz val="20"/>
      <color rgb="FF000000"/>
      <name val="나눔고딕"/>
      <family val="3"/>
      <charset val="129"/>
    </font>
    <font>
      <sz val="20"/>
      <color rgb="FF000000"/>
      <name val="나눔고딕"/>
      <family val="3"/>
      <charset val="129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8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41" fontId="23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>
      <alignment vertical="center"/>
    </xf>
    <xf numFmtId="41" fontId="39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0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39" fillId="0" borderId="0"/>
    <xf numFmtId="0" fontId="37" fillId="0" borderId="0">
      <alignment vertical="center"/>
    </xf>
    <xf numFmtId="0" fontId="39" fillId="0" borderId="0"/>
    <xf numFmtId="0" fontId="1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/>
    <xf numFmtId="0" fontId="36" fillId="0" borderId="0">
      <alignment vertical="center"/>
    </xf>
    <xf numFmtId="0" fontId="23" fillId="0" borderId="0"/>
    <xf numFmtId="0" fontId="3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0"/>
    <xf numFmtId="0" fontId="41" fillId="0" borderId="0">
      <alignment vertical="center"/>
    </xf>
    <xf numFmtId="0" fontId="23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9" fillId="0" borderId="0"/>
    <xf numFmtId="0" fontId="39" fillId="0" borderId="0"/>
    <xf numFmtId="0" fontId="48" fillId="0" borderId="0" applyFill="0" applyProtection="0"/>
    <xf numFmtId="0" fontId="49" fillId="0" borderId="0"/>
    <xf numFmtId="0" fontId="50" fillId="0" borderId="0"/>
  </cellStyleXfs>
  <cellXfs count="318">
    <xf numFmtId="0" fontId="0" fillId="0" borderId="0" xfId="0">
      <alignment vertical="center"/>
    </xf>
    <xf numFmtId="0" fontId="24" fillId="0" borderId="0" xfId="4" applyFont="1">
      <alignment vertical="center"/>
    </xf>
    <xf numFmtId="0" fontId="22" fillId="0" borderId="0" xfId="4" applyFont="1" applyFill="1" applyBorder="1" applyAlignment="1">
      <alignment horizontal="left" vertical="center"/>
    </xf>
    <xf numFmtId="14" fontId="22" fillId="0" borderId="0" xfId="4" quotePrefix="1" applyNumberFormat="1" applyFont="1" applyFill="1" applyBorder="1" applyAlignment="1">
      <alignment horizontal="left" vertical="center"/>
    </xf>
    <xf numFmtId="0" fontId="22" fillId="0" borderId="0" xfId="4" applyFont="1" applyFill="1" applyBorder="1" applyAlignment="1">
      <alignment horizontal="right" vertical="center"/>
    </xf>
    <xf numFmtId="176" fontId="26" fillId="0" borderId="0" xfId="4" applyNumberFormat="1" applyFont="1">
      <alignment vertical="center"/>
    </xf>
    <xf numFmtId="0" fontId="26" fillId="0" borderId="0" xfId="4" applyFont="1">
      <alignment vertical="center"/>
    </xf>
    <xf numFmtId="0" fontId="22" fillId="0" borderId="0" xfId="4" applyFont="1" applyFill="1" applyBorder="1" applyAlignment="1">
      <alignment vertical="center"/>
    </xf>
    <xf numFmtId="0" fontId="22" fillId="0" borderId="0" xfId="4" applyFont="1">
      <alignment vertical="center"/>
    </xf>
    <xf numFmtId="0" fontId="25" fillId="0" borderId="0" xfId="4" applyFont="1">
      <alignment vertical="center"/>
    </xf>
    <xf numFmtId="0" fontId="22" fillId="0" borderId="0" xfId="5" applyFont="1">
      <alignment vertical="center"/>
    </xf>
    <xf numFmtId="0" fontId="22" fillId="0" borderId="14" xfId="5" applyFont="1" applyBorder="1" applyAlignment="1">
      <alignment horizontal="center" vertical="center"/>
    </xf>
    <xf numFmtId="0" fontId="29" fillId="0" borderId="0" xfId="5" applyFont="1" applyFill="1" applyAlignment="1">
      <alignment horizontal="left" vertical="center"/>
    </xf>
    <xf numFmtId="0" fontId="29" fillId="0" borderId="0" xfId="6" applyFont="1" applyFill="1" applyAlignment="1">
      <alignment horizontal="left" vertical="center"/>
    </xf>
    <xf numFmtId="178" fontId="29" fillId="0" borderId="0" xfId="6" applyNumberFormat="1" applyFont="1" applyFill="1" applyAlignment="1">
      <alignment vertical="center" shrinkToFit="1"/>
    </xf>
    <xf numFmtId="0" fontId="26" fillId="0" borderId="0" xfId="5" applyFont="1" applyFill="1" applyAlignment="1">
      <alignment horizontal="left" vertical="center"/>
    </xf>
    <xf numFmtId="178" fontId="30" fillId="0" borderId="0" xfId="6" applyNumberFormat="1" applyFont="1" applyFill="1" applyAlignment="1">
      <alignment horizontal="center" vertical="center" shrinkToFit="1"/>
    </xf>
    <xf numFmtId="0" fontId="26" fillId="0" borderId="0" xfId="6" applyFont="1" applyFill="1" applyAlignment="1">
      <alignment horizontal="left" vertical="center"/>
    </xf>
    <xf numFmtId="0" fontId="25" fillId="0" borderId="0" xfId="6" applyNumberFormat="1" applyFont="1" applyFill="1" applyAlignment="1">
      <alignment horizontal="right" vertical="center"/>
    </xf>
    <xf numFmtId="0" fontId="26" fillId="0" borderId="0" xfId="6" applyFont="1" applyFill="1" applyAlignment="1">
      <alignment vertical="center"/>
    </xf>
    <xf numFmtId="0" fontId="29" fillId="0" borderId="0" xfId="7" applyNumberFormat="1" applyFont="1" applyFill="1" applyAlignment="1">
      <alignment horizontal="right" vertical="center"/>
    </xf>
    <xf numFmtId="0" fontId="28" fillId="36" borderId="13" xfId="6" applyNumberFormat="1" applyFont="1" applyFill="1" applyBorder="1" applyAlignment="1">
      <alignment vertical="center" wrapText="1" shrinkToFit="1"/>
    </xf>
    <xf numFmtId="0" fontId="29" fillId="0" borderId="13" xfId="6" applyNumberFormat="1" applyFont="1" applyFill="1" applyBorder="1" applyAlignment="1">
      <alignment vertical="center" shrinkToFit="1"/>
    </xf>
    <xf numFmtId="0" fontId="26" fillId="0" borderId="0" xfId="4" applyFont="1" applyFill="1">
      <alignment vertical="center"/>
    </xf>
    <xf numFmtId="0" fontId="31" fillId="0" borderId="0" xfId="4" applyFont="1" applyFill="1">
      <alignment vertical="center"/>
    </xf>
    <xf numFmtId="0" fontId="31" fillId="0" borderId="0" xfId="4" applyFont="1">
      <alignment vertical="center"/>
    </xf>
    <xf numFmtId="0" fontId="33" fillId="0" borderId="0" xfId="6" applyFont="1" applyFill="1" applyBorder="1" applyAlignment="1">
      <alignment vertical="center" shrinkToFit="1"/>
    </xf>
    <xf numFmtId="0" fontId="22" fillId="0" borderId="0" xfId="6" applyFont="1" applyFill="1" applyBorder="1" applyAlignment="1">
      <alignment vertical="center" shrinkToFit="1"/>
    </xf>
    <xf numFmtId="0" fontId="29" fillId="0" borderId="0" xfId="5" applyFont="1" applyFill="1" applyBorder="1" applyAlignment="1">
      <alignment vertical="center"/>
    </xf>
    <xf numFmtId="0" fontId="29" fillId="0" borderId="0" xfId="5" applyFont="1" applyFill="1" applyBorder="1" applyAlignment="1">
      <alignment horizontal="left" vertical="center"/>
    </xf>
    <xf numFmtId="0" fontId="22" fillId="0" borderId="0" xfId="5" applyNumberFormat="1" applyFont="1" applyFill="1" applyBorder="1" applyAlignment="1">
      <alignment horizontal="right" vertical="center"/>
    </xf>
    <xf numFmtId="0" fontId="29" fillId="0" borderId="0" xfId="5" applyNumberFormat="1" applyFont="1" applyFill="1" applyBorder="1" applyAlignment="1">
      <alignment vertical="center"/>
    </xf>
    <xf numFmtId="0" fontId="33" fillId="37" borderId="40" xfId="4" applyFont="1" applyFill="1" applyBorder="1" applyAlignment="1">
      <alignment horizontal="center" vertical="center"/>
    </xf>
    <xf numFmtId="178" fontId="33" fillId="37" borderId="43" xfId="9" applyNumberFormat="1" applyFont="1" applyFill="1" applyBorder="1" applyAlignment="1">
      <alignment horizontal="right" vertical="center"/>
    </xf>
    <xf numFmtId="178" fontId="29" fillId="0" borderId="43" xfId="5" applyNumberFormat="1" applyFont="1" applyFill="1" applyBorder="1" applyAlignment="1">
      <alignment vertical="center"/>
    </xf>
    <xf numFmtId="0" fontId="26" fillId="0" borderId="0" xfId="4" applyFont="1" applyBorder="1" applyAlignment="1">
      <alignment vertical="center"/>
    </xf>
    <xf numFmtId="0" fontId="29" fillId="0" borderId="0" xfId="4" applyFont="1" applyBorder="1" applyAlignment="1">
      <alignment vertical="center"/>
    </xf>
    <xf numFmtId="0" fontId="33" fillId="37" borderId="44" xfId="4" applyFont="1" applyFill="1" applyBorder="1" applyAlignment="1">
      <alignment horizontal="center" vertical="center"/>
    </xf>
    <xf numFmtId="41" fontId="33" fillId="37" borderId="47" xfId="9" applyFont="1" applyFill="1" applyBorder="1">
      <alignment vertical="center"/>
    </xf>
    <xf numFmtId="0" fontId="29" fillId="0" borderId="47" xfId="6" applyNumberFormat="1" applyFont="1" applyFill="1" applyBorder="1" applyAlignment="1">
      <alignment vertical="center" shrinkToFit="1"/>
    </xf>
    <xf numFmtId="0" fontId="33" fillId="37" borderId="48" xfId="4" applyFont="1" applyFill="1" applyBorder="1" applyAlignment="1">
      <alignment horizontal="center" vertical="center"/>
    </xf>
    <xf numFmtId="178" fontId="33" fillId="37" borderId="51" xfId="4" applyNumberFormat="1" applyFont="1" applyFill="1" applyBorder="1">
      <alignment vertical="center"/>
    </xf>
    <xf numFmtId="0" fontId="29" fillId="0" borderId="51" xfId="5" applyNumberFormat="1" applyFont="1" applyFill="1" applyBorder="1" applyAlignment="1">
      <alignment vertical="center"/>
    </xf>
    <xf numFmtId="0" fontId="29" fillId="0" borderId="0" xfId="4" applyFont="1">
      <alignment vertical="center"/>
    </xf>
    <xf numFmtId="0" fontId="26" fillId="0" borderId="0" xfId="4" applyNumberFormat="1" applyFont="1" applyAlignment="1">
      <alignment horizontal="right" vertical="center"/>
    </xf>
    <xf numFmtId="0" fontId="26" fillId="0" borderId="0" xfId="4" applyFont="1" applyAlignment="1">
      <alignment horizontal="left" vertical="center"/>
    </xf>
    <xf numFmtId="0" fontId="25" fillId="0" borderId="0" xfId="4" applyNumberFormat="1" applyFont="1" applyAlignment="1">
      <alignment horizontal="right" vertical="center"/>
    </xf>
    <xf numFmtId="0" fontId="26" fillId="0" borderId="0" xfId="4" applyFont="1" applyAlignment="1">
      <alignment vertical="center"/>
    </xf>
    <xf numFmtId="179" fontId="31" fillId="0" borderId="0" xfId="4" applyNumberFormat="1" applyFont="1">
      <alignment vertical="center"/>
    </xf>
    <xf numFmtId="0" fontId="28" fillId="0" borderId="0" xfId="5" applyNumberFormat="1" applyFont="1" applyFill="1" applyBorder="1" applyAlignment="1">
      <alignment vertical="center"/>
    </xf>
    <xf numFmtId="0" fontId="26" fillId="0" borderId="0" xfId="4" applyNumberFormat="1" applyFont="1">
      <alignment vertical="center"/>
    </xf>
    <xf numFmtId="0" fontId="34" fillId="0" borderId="0" xfId="4" applyFont="1">
      <alignment vertical="center"/>
    </xf>
    <xf numFmtId="180" fontId="34" fillId="0" borderId="0" xfId="4" applyNumberFormat="1" applyFont="1">
      <alignment vertical="center"/>
    </xf>
    <xf numFmtId="180" fontId="34" fillId="0" borderId="0" xfId="4" applyNumberFormat="1" applyFont="1" applyAlignment="1">
      <alignment horizontal="right" vertical="center"/>
    </xf>
    <xf numFmtId="180" fontId="34" fillId="0" borderId="0" xfId="4" applyNumberFormat="1" applyFont="1" applyAlignment="1">
      <alignment horizontal="left" vertical="center"/>
    </xf>
    <xf numFmtId="180" fontId="33" fillId="0" borderId="0" xfId="4" applyNumberFormat="1" applyFont="1" applyAlignment="1">
      <alignment horizontal="right" vertical="center"/>
    </xf>
    <xf numFmtId="180" fontId="34" fillId="0" borderId="0" xfId="4" applyNumberFormat="1" applyFont="1" applyAlignment="1">
      <alignment vertical="center"/>
    </xf>
    <xf numFmtId="0" fontId="34" fillId="0" borderId="0" xfId="4" applyNumberFormat="1" applyFont="1">
      <alignment vertical="center"/>
    </xf>
    <xf numFmtId="178" fontId="26" fillId="0" borderId="0" xfId="4" applyNumberFormat="1" applyFont="1">
      <alignment vertical="center"/>
    </xf>
    <xf numFmtId="41" fontId="43" fillId="0" borderId="57" xfId="1" applyFont="1" applyFill="1" applyBorder="1" applyAlignment="1">
      <alignment horizontal="left" vertical="center"/>
    </xf>
    <xf numFmtId="41" fontId="26" fillId="0" borderId="0" xfId="9" applyFont="1">
      <alignment vertical="center"/>
    </xf>
    <xf numFmtId="0" fontId="33" fillId="40" borderId="0" xfId="4" applyFont="1" applyFill="1" applyAlignment="1">
      <alignment horizontal="center" vertical="center"/>
    </xf>
    <xf numFmtId="0" fontId="34" fillId="40" borderId="0" xfId="4" applyFont="1" applyFill="1">
      <alignment vertical="center"/>
    </xf>
    <xf numFmtId="0" fontId="34" fillId="40" borderId="52" xfId="4" applyFont="1" applyFill="1" applyBorder="1">
      <alignment vertical="center"/>
    </xf>
    <xf numFmtId="0" fontId="33" fillId="40" borderId="52" xfId="4" applyFont="1" applyFill="1" applyBorder="1" applyAlignment="1">
      <alignment horizontal="center" vertical="center"/>
    </xf>
    <xf numFmtId="41" fontId="22" fillId="0" borderId="0" xfId="3" applyFont="1" applyFill="1" applyBorder="1" applyAlignment="1">
      <alignment horizontal="center" vertical="center"/>
    </xf>
    <xf numFmtId="0" fontId="26" fillId="0" borderId="0" xfId="5" quotePrefix="1" applyFont="1" applyFill="1" applyAlignment="1">
      <alignment horizontal="left" vertical="center"/>
    </xf>
    <xf numFmtId="41" fontId="29" fillId="0" borderId="0" xfId="3" applyFont="1" applyFill="1" applyBorder="1" applyAlignment="1">
      <alignment horizontal="center" vertical="center" wrapText="1"/>
    </xf>
    <xf numFmtId="177" fontId="27" fillId="38" borderId="14" xfId="5" applyNumberFormat="1" applyFont="1" applyFill="1" applyBorder="1">
      <alignment vertical="center"/>
    </xf>
    <xf numFmtId="0" fontId="25" fillId="0" borderId="0" xfId="5" applyFont="1" applyFill="1" applyAlignment="1">
      <alignment horizontal="left" vertical="center"/>
    </xf>
    <xf numFmtId="0" fontId="25" fillId="0" borderId="0" xfId="6" applyFont="1" applyFill="1" applyAlignment="1">
      <alignment horizontal="left" vertical="center"/>
    </xf>
    <xf numFmtId="41" fontId="26" fillId="0" borderId="0" xfId="1" applyFont="1">
      <alignment vertical="center"/>
    </xf>
    <xf numFmtId="0" fontId="45" fillId="0" borderId="0" xfId="4" applyFont="1">
      <alignment vertical="center"/>
    </xf>
    <xf numFmtId="41" fontId="46" fillId="0" borderId="0" xfId="1" applyFont="1">
      <alignment vertical="center"/>
    </xf>
    <xf numFmtId="10" fontId="26" fillId="0" borderId="0" xfId="2" applyNumberFormat="1" applyFont="1">
      <alignment vertical="center"/>
    </xf>
    <xf numFmtId="176" fontId="33" fillId="0" borderId="0" xfId="4" applyNumberFormat="1" applyFont="1" applyFill="1" applyBorder="1" applyAlignment="1">
      <alignment horizontal="right" vertical="center"/>
    </xf>
    <xf numFmtId="41" fontId="34" fillId="0" borderId="0" xfId="9" applyFont="1" applyFill="1" applyBorder="1">
      <alignment vertical="center"/>
    </xf>
    <xf numFmtId="41" fontId="47" fillId="0" borderId="0" xfId="9" applyFont="1" applyFill="1" applyBorder="1">
      <alignment vertical="center"/>
    </xf>
    <xf numFmtId="41" fontId="33" fillId="35" borderId="24" xfId="6" applyNumberFormat="1" applyFont="1" applyFill="1" applyBorder="1" applyAlignment="1">
      <alignment horizontal="center" vertical="center" wrapText="1" shrinkToFit="1"/>
    </xf>
    <xf numFmtId="41" fontId="33" fillId="35" borderId="25" xfId="6" applyNumberFormat="1" applyFont="1" applyFill="1" applyBorder="1" applyAlignment="1">
      <alignment horizontal="center" vertical="center" shrinkToFit="1"/>
    </xf>
    <xf numFmtId="0" fontId="33" fillId="35" borderId="25" xfId="6" applyFont="1" applyFill="1" applyBorder="1" applyAlignment="1">
      <alignment horizontal="center" vertical="center" shrinkToFit="1"/>
    </xf>
    <xf numFmtId="41" fontId="33" fillId="35" borderId="26" xfId="8" applyNumberFormat="1" applyFont="1" applyFill="1" applyBorder="1" applyAlignment="1">
      <alignment horizontal="center" vertical="center" wrapText="1"/>
    </xf>
    <xf numFmtId="41" fontId="43" fillId="0" borderId="24" xfId="3" applyNumberFormat="1" applyFont="1" applyFill="1" applyBorder="1" applyAlignment="1">
      <alignment horizontal="right" vertical="center" shrinkToFit="1"/>
    </xf>
    <xf numFmtId="41" fontId="43" fillId="0" borderId="25" xfId="3" applyNumberFormat="1" applyFont="1" applyFill="1" applyBorder="1" applyAlignment="1">
      <alignment horizontal="right" vertical="center" shrinkToFit="1"/>
    </xf>
    <xf numFmtId="41" fontId="43" fillId="0" borderId="25" xfId="3" applyFont="1" applyFill="1" applyBorder="1" applyAlignment="1">
      <alignment horizontal="left" vertical="center" shrinkToFit="1"/>
    </xf>
    <xf numFmtId="41" fontId="43" fillId="0" borderId="25" xfId="3" applyFont="1" applyFill="1" applyBorder="1" applyAlignment="1">
      <alignment vertical="center" shrinkToFit="1"/>
    </xf>
    <xf numFmtId="178" fontId="33" fillId="36" borderId="26" xfId="3" applyNumberFormat="1" applyFont="1" applyFill="1" applyBorder="1" applyAlignment="1">
      <alignment horizontal="center" vertical="center" shrinkToFit="1"/>
    </xf>
    <xf numFmtId="41" fontId="52" fillId="45" borderId="24" xfId="3" applyNumberFormat="1" applyFont="1" applyFill="1" applyBorder="1" applyAlignment="1">
      <alignment horizontal="center" vertical="center" shrinkToFit="1"/>
    </xf>
    <xf numFmtId="41" fontId="43" fillId="45" borderId="25" xfId="3" applyNumberFormat="1" applyFont="1" applyFill="1" applyBorder="1" applyAlignment="1">
      <alignment horizontal="right" vertical="center" shrinkToFit="1"/>
    </xf>
    <xf numFmtId="41" fontId="43" fillId="45" borderId="25" xfId="3" applyFont="1" applyFill="1" applyBorder="1" applyAlignment="1">
      <alignment horizontal="left" vertical="center" shrinkToFit="1"/>
    </xf>
    <xf numFmtId="41" fontId="43" fillId="45" borderId="25" xfId="3" applyFont="1" applyFill="1" applyBorder="1" applyAlignment="1">
      <alignment vertical="center" shrinkToFit="1"/>
    </xf>
    <xf numFmtId="41" fontId="51" fillId="38" borderId="26" xfId="3" applyNumberFormat="1" applyFont="1" applyFill="1" applyBorder="1" applyAlignment="1">
      <alignment vertical="center" shrinkToFit="1"/>
    </xf>
    <xf numFmtId="41" fontId="34" fillId="0" borderId="26" xfId="3" applyFont="1" applyFill="1" applyBorder="1" applyAlignment="1">
      <alignment vertical="center"/>
    </xf>
    <xf numFmtId="0" fontId="29" fillId="0" borderId="74" xfId="6" applyNumberFormat="1" applyFont="1" applyFill="1" applyBorder="1" applyAlignment="1">
      <alignment vertical="center" shrinkToFit="1"/>
    </xf>
    <xf numFmtId="41" fontId="29" fillId="0" borderId="25" xfId="3" applyFont="1" applyFill="1" applyBorder="1" applyAlignment="1">
      <alignment horizontal="center" vertical="center" wrapText="1"/>
    </xf>
    <xf numFmtId="41" fontId="34" fillId="0" borderId="30" xfId="3" applyFont="1" applyFill="1" applyBorder="1" applyAlignment="1">
      <alignment horizontal="center" vertical="center"/>
    </xf>
    <xf numFmtId="41" fontId="34" fillId="0" borderId="31" xfId="3" applyFont="1" applyFill="1" applyBorder="1" applyAlignment="1">
      <alignment horizontal="center" vertical="center"/>
    </xf>
    <xf numFmtId="0" fontId="24" fillId="0" borderId="0" xfId="4" applyFont="1" applyFill="1">
      <alignment vertical="center"/>
    </xf>
    <xf numFmtId="0" fontId="29" fillId="0" borderId="25" xfId="3" applyNumberFormat="1" applyFont="1" applyFill="1" applyBorder="1" applyAlignment="1">
      <alignment horizontal="center" vertical="center" wrapText="1"/>
    </xf>
    <xf numFmtId="41" fontId="29" fillId="0" borderId="26" xfId="3" applyFont="1" applyFill="1" applyBorder="1" applyAlignment="1">
      <alignment vertical="center" wrapText="1"/>
    </xf>
    <xf numFmtId="41" fontId="32" fillId="0" borderId="24" xfId="3" applyNumberFormat="1" applyFont="1" applyFill="1" applyBorder="1" applyAlignment="1">
      <alignment horizontal="right" vertical="center" shrinkToFit="1"/>
    </xf>
    <xf numFmtId="41" fontId="32" fillId="0" borderId="25" xfId="3" applyNumberFormat="1" applyFont="1" applyFill="1" applyBorder="1" applyAlignment="1">
      <alignment horizontal="right" vertical="center" shrinkToFit="1"/>
    </xf>
    <xf numFmtId="41" fontId="32" fillId="0" borderId="25" xfId="3" applyFont="1" applyFill="1" applyBorder="1" applyAlignment="1">
      <alignment horizontal="left" vertical="center" shrinkToFit="1"/>
    </xf>
    <xf numFmtId="41" fontId="32" fillId="0" borderId="25" xfId="3" applyFont="1" applyFill="1" applyBorder="1" applyAlignment="1">
      <alignment vertical="center" shrinkToFit="1"/>
    </xf>
    <xf numFmtId="41" fontId="32" fillId="0" borderId="26" xfId="3" applyNumberFormat="1" applyFont="1" applyFill="1" applyBorder="1" applyAlignment="1">
      <alignment horizontal="right" vertical="center" shrinkToFit="1"/>
    </xf>
    <xf numFmtId="0" fontId="33" fillId="0" borderId="0" xfId="4" applyFont="1">
      <alignment vertical="center"/>
    </xf>
    <xf numFmtId="0" fontId="33" fillId="0" borderId="0" xfId="4" applyFont="1" applyFill="1" applyBorder="1" applyAlignment="1">
      <alignment horizontal="left" vertical="center"/>
    </xf>
    <xf numFmtId="0" fontId="33" fillId="0" borderId="0" xfId="4" applyFont="1" applyFill="1" applyBorder="1" applyAlignment="1">
      <alignment vertical="center"/>
    </xf>
    <xf numFmtId="0" fontId="33" fillId="0" borderId="0" xfId="5" applyFont="1">
      <alignment vertical="center"/>
    </xf>
    <xf numFmtId="0" fontId="33" fillId="0" borderId="0" xfId="5" applyFont="1" applyFill="1" applyAlignment="1">
      <alignment horizontal="left" vertical="center"/>
    </xf>
    <xf numFmtId="0" fontId="33" fillId="0" borderId="0" xfId="4" applyFont="1" applyBorder="1" applyAlignment="1">
      <alignment vertical="center"/>
    </xf>
    <xf numFmtId="41" fontId="43" fillId="0" borderId="26" xfId="1" applyFont="1" applyFill="1" applyBorder="1" applyAlignment="1">
      <alignment horizontal="right" vertical="center" shrinkToFit="1"/>
    </xf>
    <xf numFmtId="41" fontId="33" fillId="37" borderId="43" xfId="1" applyFont="1" applyFill="1" applyBorder="1" applyAlignment="1">
      <alignment horizontal="right" vertical="center"/>
    </xf>
    <xf numFmtId="41" fontId="33" fillId="37" borderId="47" xfId="1" applyFont="1" applyFill="1" applyBorder="1">
      <alignment vertical="center"/>
    </xf>
    <xf numFmtId="41" fontId="44" fillId="39" borderId="51" xfId="1" applyFont="1" applyFill="1" applyBorder="1">
      <alignment vertical="center"/>
    </xf>
    <xf numFmtId="41" fontId="33" fillId="40" borderId="52" xfId="1" applyFont="1" applyFill="1" applyBorder="1" applyAlignment="1">
      <alignment horizontal="center" vertical="center"/>
    </xf>
    <xf numFmtId="41" fontId="34" fillId="40" borderId="53" xfId="1" applyFont="1" applyFill="1" applyBorder="1" applyAlignment="1">
      <alignment horizontal="center" vertical="center"/>
    </xf>
    <xf numFmtId="41" fontId="34" fillId="40" borderId="0" xfId="1" applyFont="1" applyFill="1" applyBorder="1" applyAlignment="1">
      <alignment horizontal="center" vertical="center"/>
    </xf>
    <xf numFmtId="41" fontId="34" fillId="40" borderId="0" xfId="1" applyFont="1" applyFill="1" applyAlignment="1">
      <alignment horizontal="center" vertical="center"/>
    </xf>
    <xf numFmtId="41" fontId="44" fillId="39" borderId="0" xfId="1" applyFont="1" applyFill="1" applyAlignment="1">
      <alignment horizontal="center" vertical="center"/>
    </xf>
    <xf numFmtId="41" fontId="34" fillId="0" borderId="0" xfId="1" applyFont="1">
      <alignment vertical="center"/>
    </xf>
    <xf numFmtId="0" fontId="33" fillId="0" borderId="13" xfId="6" applyNumberFormat="1" applyFont="1" applyFill="1" applyBorder="1" applyAlignment="1">
      <alignment horizontal="center" vertical="center" shrinkToFit="1"/>
    </xf>
    <xf numFmtId="0" fontId="53" fillId="0" borderId="13" xfId="6" applyNumberFormat="1" applyFont="1" applyFill="1" applyBorder="1" applyAlignment="1">
      <alignment vertical="center" wrapText="1" shrinkToFit="1"/>
    </xf>
    <xf numFmtId="0" fontId="54" fillId="36" borderId="13" xfId="6" applyNumberFormat="1" applyFont="1" applyFill="1" applyBorder="1" applyAlignment="1">
      <alignment vertical="center" wrapText="1" shrinkToFit="1"/>
    </xf>
    <xf numFmtId="0" fontId="34" fillId="0" borderId="13" xfId="6" applyNumberFormat="1" applyFont="1" applyFill="1" applyBorder="1" applyAlignment="1">
      <alignment vertical="center" shrinkToFit="1"/>
    </xf>
    <xf numFmtId="0" fontId="34" fillId="0" borderId="74" xfId="6" applyNumberFormat="1" applyFont="1" applyFill="1" applyBorder="1" applyAlignment="1">
      <alignment horizontal="left" vertical="center" wrapText="1" shrinkToFit="1"/>
    </xf>
    <xf numFmtId="0" fontId="34" fillId="0" borderId="13" xfId="6" applyNumberFormat="1" applyFont="1" applyFill="1" applyBorder="1" applyAlignment="1">
      <alignment vertical="center" wrapText="1" shrinkToFit="1"/>
    </xf>
    <xf numFmtId="0" fontId="43" fillId="0" borderId="13" xfId="6" applyNumberFormat="1" applyFont="1" applyFill="1" applyBorder="1" applyAlignment="1">
      <alignment vertical="center" wrapText="1" shrinkToFit="1"/>
    </xf>
    <xf numFmtId="0" fontId="34" fillId="36" borderId="13" xfId="6" applyNumberFormat="1" applyFont="1" applyFill="1" applyBorder="1" applyAlignment="1">
      <alignment vertical="center" shrinkToFit="1"/>
    </xf>
    <xf numFmtId="9" fontId="54" fillId="0" borderId="13" xfId="6" applyNumberFormat="1" applyFont="1" applyFill="1" applyBorder="1" applyAlignment="1">
      <alignment vertical="center" shrinkToFit="1"/>
    </xf>
    <xf numFmtId="0" fontId="43" fillId="0" borderId="13" xfId="6" applyNumberFormat="1" applyFont="1" applyFill="1" applyBorder="1" applyAlignment="1">
      <alignment horizontal="left" vertical="center" wrapText="1" shrinkToFit="1"/>
    </xf>
    <xf numFmtId="0" fontId="54" fillId="0" borderId="13" xfId="6" applyNumberFormat="1" applyFont="1" applyFill="1" applyBorder="1" applyAlignment="1">
      <alignment vertical="center" wrapText="1" shrinkToFit="1"/>
    </xf>
    <xf numFmtId="14" fontId="33" fillId="0" borderId="0" xfId="4" quotePrefix="1" applyNumberFormat="1" applyFont="1" applyFill="1" applyBorder="1" applyAlignment="1">
      <alignment horizontal="left" vertical="center"/>
    </xf>
    <xf numFmtId="0" fontId="33" fillId="0" borderId="0" xfId="4" applyFont="1" applyFill="1" applyBorder="1" applyAlignment="1">
      <alignment horizontal="right" vertical="center"/>
    </xf>
    <xf numFmtId="41" fontId="52" fillId="0" borderId="54" xfId="1" applyFont="1" applyFill="1" applyBorder="1" applyAlignment="1">
      <alignment horizontal="left" vertical="center"/>
    </xf>
    <xf numFmtId="0" fontId="52" fillId="0" borderId="55" xfId="0" applyNumberFormat="1" applyFont="1" applyFill="1" applyBorder="1" applyAlignment="1">
      <alignment horizontal="right" vertical="center"/>
    </xf>
    <xf numFmtId="0" fontId="52" fillId="0" borderId="56" xfId="0" applyFont="1" applyFill="1" applyBorder="1" applyAlignment="1">
      <alignment horizontal="left" vertical="center"/>
    </xf>
    <xf numFmtId="0" fontId="43" fillId="0" borderId="0" xfId="0" applyNumberFormat="1" applyFont="1" applyFill="1" applyBorder="1" applyAlignment="1">
      <alignment horizontal="right" vertical="center"/>
    </xf>
    <xf numFmtId="0" fontId="43" fillId="0" borderId="58" xfId="0" applyFont="1" applyFill="1" applyBorder="1" applyAlignment="1">
      <alignment horizontal="left" vertical="center"/>
    </xf>
    <xf numFmtId="177" fontId="51" fillId="33" borderId="14" xfId="5" applyNumberFormat="1" applyFont="1" applyFill="1" applyBorder="1">
      <alignment vertical="center"/>
    </xf>
    <xf numFmtId="0" fontId="33" fillId="0" borderId="14" xfId="5" applyFont="1" applyBorder="1" applyAlignment="1">
      <alignment horizontal="left" vertical="center"/>
    </xf>
    <xf numFmtId="41" fontId="52" fillId="0" borderId="61" xfId="1" applyFont="1" applyFill="1" applyBorder="1" applyAlignment="1">
      <alignment horizontal="centerContinuous" vertical="center"/>
    </xf>
    <xf numFmtId="0" fontId="52" fillId="0" borderId="16" xfId="93" applyNumberFormat="1" applyFont="1" applyFill="1" applyBorder="1" applyAlignment="1">
      <alignment horizontal="right" vertical="center"/>
    </xf>
    <xf numFmtId="0" fontId="52" fillId="0" borderId="62" xfId="93" applyFont="1" applyFill="1" applyBorder="1" applyAlignment="1">
      <alignment horizontal="left" vertical="center"/>
    </xf>
    <xf numFmtId="0" fontId="34" fillId="0" borderId="0" xfId="5" applyFont="1" applyFill="1" applyAlignment="1">
      <alignment horizontal="left" vertical="center"/>
    </xf>
    <xf numFmtId="0" fontId="34" fillId="0" borderId="0" xfId="6" applyFont="1" applyFill="1" applyAlignment="1">
      <alignment horizontal="left" vertical="center"/>
    </xf>
    <xf numFmtId="0" fontId="34" fillId="0" borderId="0" xfId="6" applyNumberFormat="1" applyFont="1" applyFill="1" applyAlignment="1">
      <alignment horizontal="right" vertical="center"/>
    </xf>
    <xf numFmtId="0" fontId="33" fillId="0" borderId="0" xfId="6" applyNumberFormat="1" applyFont="1" applyFill="1" applyAlignment="1">
      <alignment horizontal="right" vertical="center"/>
    </xf>
    <xf numFmtId="0" fontId="34" fillId="0" borderId="0" xfId="6" applyFont="1" applyFill="1" applyAlignment="1">
      <alignment vertical="center"/>
    </xf>
    <xf numFmtId="41" fontId="34" fillId="0" borderId="0" xfId="1" applyFont="1" applyFill="1" applyAlignment="1">
      <alignment vertical="center" shrinkToFit="1"/>
    </xf>
    <xf numFmtId="178" fontId="55" fillId="41" borderId="0" xfId="6" applyNumberFormat="1" applyFont="1" applyFill="1" applyAlignment="1">
      <alignment horizontal="center" vertical="center" shrinkToFit="1"/>
    </xf>
    <xf numFmtId="41" fontId="51" fillId="38" borderId="16" xfId="1" applyFont="1" applyFill="1" applyBorder="1" applyAlignment="1">
      <alignment horizontal="center" vertical="center"/>
    </xf>
    <xf numFmtId="0" fontId="34" fillId="0" borderId="0" xfId="7" applyNumberFormat="1" applyFont="1" applyFill="1" applyAlignment="1">
      <alignment horizontal="right" vertical="center"/>
    </xf>
    <xf numFmtId="0" fontId="33" fillId="35" borderId="11" xfId="6" applyNumberFormat="1" applyFont="1" applyFill="1" applyBorder="1" applyAlignment="1">
      <alignment horizontal="center" vertical="center" shrinkToFit="1"/>
    </xf>
    <xf numFmtId="176" fontId="33" fillId="35" borderId="25" xfId="6" applyNumberFormat="1" applyFont="1" applyFill="1" applyBorder="1" applyAlignment="1">
      <alignment horizontal="center" vertical="center" shrinkToFit="1"/>
    </xf>
    <xf numFmtId="41" fontId="33" fillId="35" borderId="26" xfId="1" applyFont="1" applyFill="1" applyBorder="1" applyAlignment="1">
      <alignment horizontal="center" vertical="center" wrapText="1"/>
    </xf>
    <xf numFmtId="0" fontId="33" fillId="35" borderId="13" xfId="6" applyNumberFormat="1" applyFont="1" applyFill="1" applyBorder="1" applyAlignment="1">
      <alignment horizontal="center" vertical="center" shrinkToFit="1"/>
    </xf>
    <xf numFmtId="41" fontId="34" fillId="0" borderId="26" xfId="3" applyFont="1" applyFill="1" applyBorder="1" applyAlignment="1">
      <alignment vertical="center" wrapText="1"/>
    </xf>
    <xf numFmtId="41" fontId="34" fillId="0" borderId="25" xfId="3" applyFont="1" applyFill="1" applyBorder="1" applyAlignment="1">
      <alignment horizontal="center" vertical="center" wrapText="1"/>
    </xf>
    <xf numFmtId="41" fontId="33" fillId="36" borderId="25" xfId="3" applyFont="1" applyFill="1" applyBorder="1" applyAlignment="1">
      <alignment horizontal="center" vertical="center" shrinkToFit="1"/>
    </xf>
    <xf numFmtId="178" fontId="33" fillId="36" borderId="27" xfId="3" applyNumberFormat="1" applyFont="1" applyFill="1" applyBorder="1" applyAlignment="1">
      <alignment horizontal="center" vertical="center" shrinkToFit="1"/>
    </xf>
    <xf numFmtId="178" fontId="33" fillId="36" borderId="24" xfId="3" applyNumberFormat="1" applyFont="1" applyFill="1" applyBorder="1" applyAlignment="1">
      <alignment horizontal="center" vertical="center" shrinkToFit="1"/>
    </xf>
    <xf numFmtId="176" fontId="34" fillId="36" borderId="25" xfId="3" applyNumberFormat="1" applyFont="1" applyFill="1" applyBorder="1" applyAlignment="1">
      <alignment horizontal="right" vertical="center"/>
    </xf>
    <xf numFmtId="41" fontId="34" fillId="36" borderId="25" xfId="3" applyFont="1" applyFill="1" applyBorder="1" applyAlignment="1">
      <alignment horizontal="left" vertical="center"/>
    </xf>
    <xf numFmtId="0" fontId="34" fillId="36" borderId="25" xfId="3" applyNumberFormat="1" applyFont="1" applyFill="1" applyBorder="1" applyAlignment="1">
      <alignment horizontal="right" vertical="center"/>
    </xf>
    <xf numFmtId="41" fontId="34" fillId="36" borderId="25" xfId="3" applyFont="1" applyFill="1" applyBorder="1" applyAlignment="1">
      <alignment vertical="center"/>
    </xf>
    <xf numFmtId="41" fontId="52" fillId="45" borderId="26" xfId="1" applyFont="1" applyFill="1" applyBorder="1" applyAlignment="1">
      <alignment vertical="center" shrinkToFit="1"/>
    </xf>
    <xf numFmtId="41" fontId="34" fillId="0" borderId="27" xfId="3" applyFont="1" applyFill="1" applyBorder="1" applyAlignment="1">
      <alignment vertical="center"/>
    </xf>
    <xf numFmtId="178" fontId="34" fillId="0" borderId="24" xfId="3" applyNumberFormat="1" applyFont="1" applyFill="1" applyBorder="1" applyAlignment="1">
      <alignment horizontal="right" vertical="center" shrinkToFit="1"/>
    </xf>
    <xf numFmtId="176" fontId="34" fillId="0" borderId="25" xfId="3" applyNumberFormat="1" applyFont="1" applyFill="1" applyBorder="1" applyAlignment="1">
      <alignment horizontal="right" vertical="center"/>
    </xf>
    <xf numFmtId="41" fontId="34" fillId="0" borderId="25" xfId="3" applyFont="1" applyFill="1" applyBorder="1" applyAlignment="1">
      <alignment horizontal="left" vertical="center"/>
    </xf>
    <xf numFmtId="0" fontId="34" fillId="0" borderId="25" xfId="3" applyNumberFormat="1" applyFont="1" applyFill="1" applyBorder="1" applyAlignment="1">
      <alignment horizontal="right" vertical="center"/>
    </xf>
    <xf numFmtId="41" fontId="34" fillId="0" borderId="25" xfId="3" applyFont="1" applyFill="1" applyBorder="1" applyAlignment="1">
      <alignment vertical="center"/>
    </xf>
    <xf numFmtId="41" fontId="51" fillId="0" borderId="26" xfId="1" applyFont="1" applyFill="1" applyBorder="1" applyAlignment="1">
      <alignment vertical="center" shrinkToFit="1"/>
    </xf>
    <xf numFmtId="41" fontId="34" fillId="0" borderId="26" xfId="1" applyFont="1" applyFill="1" applyBorder="1" applyAlignment="1">
      <alignment horizontal="right" vertical="center" shrinkToFit="1"/>
    </xf>
    <xf numFmtId="178" fontId="43" fillId="0" borderId="24" xfId="3" applyNumberFormat="1" applyFont="1" applyFill="1" applyBorder="1" applyAlignment="1">
      <alignment horizontal="right" vertical="center" shrinkToFit="1"/>
    </xf>
    <xf numFmtId="176" fontId="43" fillId="0" borderId="25" xfId="3" applyNumberFormat="1" applyFont="1" applyFill="1" applyBorder="1" applyAlignment="1">
      <alignment horizontal="right" vertical="center"/>
    </xf>
    <xf numFmtId="41" fontId="43" fillId="0" borderId="25" xfId="3" applyFont="1" applyFill="1" applyBorder="1" applyAlignment="1">
      <alignment horizontal="left" vertical="center"/>
    </xf>
    <xf numFmtId="0" fontId="43" fillId="0" borderId="25" xfId="3" applyNumberFormat="1" applyFont="1" applyFill="1" applyBorder="1" applyAlignment="1">
      <alignment horizontal="right" vertical="center"/>
    </xf>
    <xf numFmtId="41" fontId="43" fillId="0" borderId="25" xfId="3" applyFont="1" applyFill="1" applyBorder="1" applyAlignment="1">
      <alignment vertical="center"/>
    </xf>
    <xf numFmtId="41" fontId="43" fillId="0" borderId="27" xfId="3" applyFont="1" applyFill="1" applyBorder="1" applyAlignment="1">
      <alignment vertical="center"/>
    </xf>
    <xf numFmtId="41" fontId="34" fillId="0" borderId="30" xfId="3" applyFont="1" applyFill="1" applyBorder="1" applyAlignment="1">
      <alignment horizontal="center" vertical="center" wrapText="1"/>
    </xf>
    <xf numFmtId="41" fontId="34" fillId="0" borderId="26" xfId="1" applyFont="1" applyFill="1" applyBorder="1" applyAlignment="1">
      <alignment vertical="center" shrinkToFit="1"/>
    </xf>
    <xf numFmtId="41" fontId="43" fillId="0" borderId="27" xfId="3" applyFont="1" applyFill="1" applyBorder="1" applyAlignment="1">
      <alignment vertical="center" wrapText="1"/>
    </xf>
    <xf numFmtId="41" fontId="34" fillId="0" borderId="27" xfId="3" applyFont="1" applyFill="1" applyBorder="1" applyAlignment="1">
      <alignment vertical="center" wrapText="1"/>
    </xf>
    <xf numFmtId="41" fontId="43" fillId="0" borderId="26" xfId="1" applyFont="1" applyFill="1" applyBorder="1" applyAlignment="1">
      <alignment vertical="center" shrinkToFit="1"/>
    </xf>
    <xf numFmtId="178" fontId="34" fillId="0" borderId="24" xfId="3" quotePrefix="1" applyNumberFormat="1" applyFont="1" applyFill="1" applyBorder="1" applyAlignment="1">
      <alignment horizontal="right" vertical="center" shrinkToFit="1"/>
    </xf>
    <xf numFmtId="178" fontId="33" fillId="45" borderId="27" xfId="3" applyNumberFormat="1" applyFont="1" applyFill="1" applyBorder="1" applyAlignment="1">
      <alignment horizontal="center" vertical="center" shrinkToFit="1"/>
    </xf>
    <xf numFmtId="41" fontId="34" fillId="36" borderId="26" xfId="1" applyFont="1" applyFill="1" applyBorder="1" applyAlignment="1">
      <alignment vertical="center"/>
    </xf>
    <xf numFmtId="41" fontId="34" fillId="0" borderId="27" xfId="3" applyFont="1" applyFill="1" applyBorder="1" applyAlignment="1">
      <alignment horizontal="center" vertical="center" wrapText="1"/>
    </xf>
    <xf numFmtId="41" fontId="34" fillId="0" borderId="26" xfId="1" applyFont="1" applyFill="1" applyBorder="1" applyAlignment="1">
      <alignment vertical="center"/>
    </xf>
    <xf numFmtId="41" fontId="43" fillId="0" borderId="26" xfId="1" applyFont="1" applyFill="1" applyBorder="1" applyAlignment="1">
      <alignment vertical="center"/>
    </xf>
    <xf numFmtId="41" fontId="34" fillId="0" borderId="27" xfId="3" applyFont="1" applyFill="1" applyBorder="1" applyAlignment="1">
      <alignment horizontal="left" vertical="center"/>
    </xf>
    <xf numFmtId="176" fontId="34" fillId="36" borderId="25" xfId="5" applyNumberFormat="1" applyFont="1" applyFill="1" applyBorder="1" applyAlignment="1">
      <alignment horizontal="right" vertical="center"/>
    </xf>
    <xf numFmtId="0" fontId="34" fillId="36" borderId="25" xfId="5" applyFont="1" applyFill="1" applyBorder="1" applyAlignment="1">
      <alignment horizontal="left" vertical="center"/>
    </xf>
    <xf numFmtId="0" fontId="34" fillId="36" borderId="25" xfId="5" applyNumberFormat="1" applyFont="1" applyFill="1" applyBorder="1" applyAlignment="1">
      <alignment horizontal="right" vertical="center"/>
    </xf>
    <xf numFmtId="0" fontId="34" fillId="36" borderId="25" xfId="5" applyFont="1" applyFill="1" applyBorder="1" applyAlignment="1">
      <alignment vertical="center"/>
    </xf>
    <xf numFmtId="9" fontId="34" fillId="0" borderId="25" xfId="2" applyFont="1" applyFill="1" applyBorder="1" applyAlignment="1">
      <alignment horizontal="right" vertical="center"/>
    </xf>
    <xf numFmtId="0" fontId="34" fillId="0" borderId="25" xfId="4" applyFont="1" applyFill="1" applyBorder="1" applyAlignment="1">
      <alignment horizontal="center" vertical="center"/>
    </xf>
    <xf numFmtId="0" fontId="34" fillId="0" borderId="25" xfId="4" applyFont="1" applyBorder="1" applyAlignment="1">
      <alignment horizontal="center" vertical="center"/>
    </xf>
    <xf numFmtId="41" fontId="54" fillId="0" borderId="27" xfId="3" applyFont="1" applyFill="1" applyBorder="1" applyAlignment="1">
      <alignment vertical="center" wrapText="1"/>
    </xf>
    <xf numFmtId="41" fontId="33" fillId="36" borderId="36" xfId="3" applyFont="1" applyFill="1" applyBorder="1" applyAlignment="1">
      <alignment horizontal="center" vertical="center" shrinkToFit="1"/>
    </xf>
    <xf numFmtId="178" fontId="33" fillId="36" borderId="37" xfId="3" applyNumberFormat="1" applyFont="1" applyFill="1" applyBorder="1" applyAlignment="1">
      <alignment horizontal="center" vertical="center" shrinkToFit="1"/>
    </xf>
    <xf numFmtId="178" fontId="33" fillId="36" borderId="38" xfId="3" applyNumberFormat="1" applyFont="1" applyFill="1" applyBorder="1" applyAlignment="1">
      <alignment horizontal="center" vertical="center" shrinkToFit="1"/>
    </xf>
    <xf numFmtId="176" fontId="34" fillId="36" borderId="36" xfId="5" applyNumberFormat="1" applyFont="1" applyFill="1" applyBorder="1" applyAlignment="1">
      <alignment horizontal="right" vertical="center"/>
    </xf>
    <xf numFmtId="0" fontId="34" fillId="36" borderId="36" xfId="5" applyFont="1" applyFill="1" applyBorder="1" applyAlignment="1">
      <alignment horizontal="left" vertical="center"/>
    </xf>
    <xf numFmtId="0" fontId="34" fillId="36" borderId="36" xfId="5" applyNumberFormat="1" applyFont="1" applyFill="1" applyBorder="1" applyAlignment="1">
      <alignment horizontal="right" vertical="center"/>
    </xf>
    <xf numFmtId="0" fontId="34" fillId="36" borderId="36" xfId="5" applyFont="1" applyFill="1" applyBorder="1" applyAlignment="1">
      <alignment vertical="center"/>
    </xf>
    <xf numFmtId="41" fontId="34" fillId="36" borderId="39" xfId="1" applyFont="1" applyFill="1" applyBorder="1" applyAlignment="1">
      <alignment vertical="center"/>
    </xf>
    <xf numFmtId="0" fontId="34" fillId="36" borderId="15" xfId="6" applyNumberFormat="1" applyFont="1" applyFill="1" applyBorder="1" applyAlignment="1">
      <alignment vertical="center" shrinkToFit="1"/>
    </xf>
    <xf numFmtId="0" fontId="34" fillId="0" borderId="0" xfId="5" applyFont="1" applyFill="1" applyBorder="1" applyAlignment="1">
      <alignment vertical="center"/>
    </xf>
    <xf numFmtId="0" fontId="34" fillId="0" borderId="0" xfId="5" applyNumberFormat="1" applyFont="1" applyFill="1" applyBorder="1" applyAlignment="1">
      <alignment horizontal="right" vertical="center"/>
    </xf>
    <xf numFmtId="0" fontId="34" fillId="0" borderId="0" xfId="5" applyFont="1" applyFill="1" applyBorder="1" applyAlignment="1">
      <alignment horizontal="left" vertical="center"/>
    </xf>
    <xf numFmtId="0" fontId="33" fillId="0" borderId="0" xfId="5" applyNumberFormat="1" applyFont="1" applyFill="1" applyBorder="1" applyAlignment="1">
      <alignment horizontal="right" vertical="center"/>
    </xf>
    <xf numFmtId="41" fontId="34" fillId="0" borderId="0" xfId="1" applyFont="1" applyFill="1" applyBorder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178" fontId="34" fillId="0" borderId="43" xfId="5" applyNumberFormat="1" applyFont="1" applyFill="1" applyBorder="1" applyAlignment="1">
      <alignment vertical="center"/>
    </xf>
    <xf numFmtId="0" fontId="34" fillId="0" borderId="0" xfId="4" applyFont="1" applyBorder="1" applyAlignment="1">
      <alignment vertical="center"/>
    </xf>
    <xf numFmtId="0" fontId="34" fillId="0" borderId="47" xfId="6" applyNumberFormat="1" applyFont="1" applyFill="1" applyBorder="1" applyAlignment="1">
      <alignment vertical="center" shrinkToFit="1"/>
    </xf>
    <xf numFmtId="0" fontId="34" fillId="0" borderId="51" xfId="5" applyNumberFormat="1" applyFont="1" applyFill="1" applyBorder="1" applyAlignment="1">
      <alignment vertical="center"/>
    </xf>
    <xf numFmtId="0" fontId="34" fillId="0" borderId="0" xfId="4" applyNumberFormat="1" applyFont="1" applyAlignment="1">
      <alignment horizontal="right" vertical="center"/>
    </xf>
    <xf numFmtId="0" fontId="34" fillId="0" borderId="0" xfId="4" applyFont="1" applyAlignment="1">
      <alignment horizontal="left" vertical="center"/>
    </xf>
    <xf numFmtId="0" fontId="33" fillId="0" borderId="0" xfId="4" applyNumberFormat="1" applyFont="1" applyAlignment="1">
      <alignment horizontal="right" vertical="center"/>
    </xf>
    <xf numFmtId="0" fontId="34" fillId="0" borderId="0" xfId="4" applyFont="1" applyAlignment="1">
      <alignment vertical="center"/>
    </xf>
    <xf numFmtId="41" fontId="53" fillId="0" borderId="0" xfId="1" applyFont="1">
      <alignment vertical="center"/>
    </xf>
    <xf numFmtId="0" fontId="54" fillId="0" borderId="0" xfId="5" applyNumberFormat="1" applyFont="1" applyFill="1" applyBorder="1" applyAlignment="1">
      <alignment vertical="center"/>
    </xf>
    <xf numFmtId="41" fontId="56" fillId="0" borderId="57" xfId="1" applyFont="1" applyFill="1" applyBorder="1" applyAlignment="1">
      <alignment horizontal="left" vertical="center"/>
    </xf>
    <xf numFmtId="41" fontId="29" fillId="0" borderId="31" xfId="3" applyFont="1" applyFill="1" applyBorder="1" applyAlignment="1">
      <alignment horizontal="center" vertical="center"/>
    </xf>
    <xf numFmtId="0" fontId="29" fillId="0" borderId="25" xfId="3" applyNumberFormat="1" applyFont="1" applyFill="1" applyBorder="1" applyAlignment="1">
      <alignment horizontal="center" vertical="center"/>
    </xf>
    <xf numFmtId="41" fontId="29" fillId="0" borderId="26" xfId="3" applyFont="1" applyFill="1" applyBorder="1" applyAlignment="1">
      <alignment vertical="center"/>
    </xf>
    <xf numFmtId="41" fontId="29" fillId="0" borderId="25" xfId="3" applyFont="1" applyFill="1" applyBorder="1" applyAlignment="1">
      <alignment horizontal="center" vertical="center"/>
    </xf>
    <xf numFmtId="0" fontId="29" fillId="0" borderId="65" xfId="3" applyNumberFormat="1" applyFont="1" applyFill="1" applyBorder="1" applyAlignment="1">
      <alignment horizontal="center" vertical="center"/>
    </xf>
    <xf numFmtId="41" fontId="29" fillId="0" borderId="30" xfId="3" applyFont="1" applyFill="1" applyBorder="1" applyAlignment="1">
      <alignment horizontal="center" vertical="center"/>
    </xf>
    <xf numFmtId="0" fontId="58" fillId="0" borderId="0" xfId="4" applyFont="1">
      <alignment vertical="center"/>
    </xf>
    <xf numFmtId="0" fontId="52" fillId="46" borderId="24" xfId="6" applyFont="1" applyFill="1" applyBorder="1" applyAlignment="1">
      <alignment horizontal="center" vertical="center" wrapText="1" shrinkToFit="1"/>
    </xf>
    <xf numFmtId="41" fontId="33" fillId="0" borderId="24" xfId="3" applyFont="1" applyFill="1" applyBorder="1" applyAlignment="1">
      <alignment horizontal="center" vertical="center"/>
    </xf>
    <xf numFmtId="41" fontId="34" fillId="0" borderId="25" xfId="3" applyFont="1" applyFill="1" applyBorder="1" applyAlignment="1">
      <alignment horizontal="center" vertical="center"/>
    </xf>
    <xf numFmtId="41" fontId="33" fillId="0" borderId="28" xfId="3" applyFont="1" applyFill="1" applyBorder="1" applyAlignment="1">
      <alignment horizontal="center" vertical="center"/>
    </xf>
    <xf numFmtId="41" fontId="33" fillId="0" borderId="29" xfId="3" applyFont="1" applyFill="1" applyBorder="1" applyAlignment="1">
      <alignment horizontal="center" vertical="center"/>
    </xf>
    <xf numFmtId="41" fontId="33" fillId="0" borderId="21" xfId="3" applyFont="1" applyFill="1" applyBorder="1" applyAlignment="1">
      <alignment horizontal="center" vertical="center"/>
    </xf>
    <xf numFmtId="41" fontId="34" fillId="0" borderId="30" xfId="3" applyFont="1" applyFill="1" applyBorder="1" applyAlignment="1">
      <alignment horizontal="center" vertical="center"/>
    </xf>
    <xf numFmtId="41" fontId="34" fillId="0" borderId="31" xfId="3" applyFont="1" applyFill="1" applyBorder="1" applyAlignment="1">
      <alignment horizontal="center" vertical="center"/>
    </xf>
    <xf numFmtId="0" fontId="34" fillId="0" borderId="25" xfId="4" applyFont="1" applyBorder="1" applyAlignment="1">
      <alignment horizontal="center" vertical="center"/>
    </xf>
    <xf numFmtId="41" fontId="33" fillId="40" borderId="53" xfId="9" applyFont="1" applyFill="1" applyBorder="1" applyAlignment="1">
      <alignment horizontal="center" vertical="center"/>
    </xf>
    <xf numFmtId="176" fontId="26" fillId="0" borderId="0" xfId="4" applyNumberFormat="1" applyFont="1" applyAlignment="1">
      <alignment horizontal="center" vertical="center"/>
    </xf>
    <xf numFmtId="176" fontId="34" fillId="40" borderId="0" xfId="9" applyNumberFormat="1" applyFont="1" applyFill="1" applyBorder="1" applyAlignment="1">
      <alignment horizontal="right" vertical="center"/>
    </xf>
    <xf numFmtId="41" fontId="34" fillId="40" borderId="0" xfId="9" applyFont="1" applyFill="1" applyBorder="1" applyAlignment="1">
      <alignment horizontal="center" vertical="center"/>
    </xf>
    <xf numFmtId="176" fontId="34" fillId="40" borderId="52" xfId="9" applyNumberFormat="1" applyFont="1" applyFill="1" applyBorder="1" applyAlignment="1">
      <alignment horizontal="right" vertical="center"/>
    </xf>
    <xf numFmtId="41" fontId="34" fillId="40" borderId="52" xfId="9" applyFont="1" applyFill="1" applyBorder="1" applyAlignment="1">
      <alignment horizontal="center" vertical="center"/>
    </xf>
    <xf numFmtId="176" fontId="33" fillId="40" borderId="53" xfId="4" applyNumberFormat="1" applyFont="1" applyFill="1" applyBorder="1" applyAlignment="1">
      <alignment horizontal="right" vertical="center"/>
    </xf>
    <xf numFmtId="176" fontId="33" fillId="40" borderId="52" xfId="4" applyNumberFormat="1" applyFont="1" applyFill="1" applyBorder="1" applyAlignment="1">
      <alignment horizontal="center" vertical="center"/>
    </xf>
    <xf numFmtId="176" fontId="34" fillId="40" borderId="53" xfId="9" applyNumberFormat="1" applyFont="1" applyFill="1" applyBorder="1" applyAlignment="1">
      <alignment horizontal="right" vertical="center"/>
    </xf>
    <xf numFmtId="41" fontId="34" fillId="40" borderId="53" xfId="9" applyFont="1" applyFill="1" applyBorder="1" applyAlignment="1">
      <alignment horizontal="center" vertical="center"/>
    </xf>
    <xf numFmtId="41" fontId="33" fillId="0" borderId="35" xfId="3" applyFont="1" applyFill="1" applyBorder="1" applyAlignment="1">
      <alignment horizontal="center" vertical="center"/>
    </xf>
    <xf numFmtId="178" fontId="33" fillId="37" borderId="40" xfId="9" applyNumberFormat="1" applyFont="1" applyFill="1" applyBorder="1" applyAlignment="1">
      <alignment horizontal="center" vertical="center"/>
    </xf>
    <xf numFmtId="178" fontId="33" fillId="37" borderId="41" xfId="9" applyNumberFormat="1" applyFont="1" applyFill="1" applyBorder="1" applyAlignment="1">
      <alignment horizontal="center" vertical="center"/>
    </xf>
    <xf numFmtId="178" fontId="33" fillId="37" borderId="42" xfId="9" applyNumberFormat="1" applyFont="1" applyFill="1" applyBorder="1" applyAlignment="1">
      <alignment horizontal="center" vertical="center"/>
    </xf>
    <xf numFmtId="41" fontId="33" fillId="37" borderId="44" xfId="9" applyFont="1" applyFill="1" applyBorder="1" applyAlignment="1">
      <alignment horizontal="center" vertical="center"/>
    </xf>
    <xf numFmtId="41" fontId="33" fillId="37" borderId="45" xfId="9" applyFont="1" applyFill="1" applyBorder="1" applyAlignment="1">
      <alignment horizontal="center" vertical="center"/>
    </xf>
    <xf numFmtId="41" fontId="33" fillId="37" borderId="46" xfId="9" applyFont="1" applyFill="1" applyBorder="1" applyAlignment="1">
      <alignment horizontal="center" vertical="center"/>
    </xf>
    <xf numFmtId="178" fontId="33" fillId="37" borderId="48" xfId="4" applyNumberFormat="1" applyFont="1" applyFill="1" applyBorder="1" applyAlignment="1">
      <alignment horizontal="center" vertical="center"/>
    </xf>
    <xf numFmtId="178" fontId="33" fillId="37" borderId="49" xfId="4" applyNumberFormat="1" applyFont="1" applyFill="1" applyBorder="1" applyAlignment="1">
      <alignment horizontal="center" vertical="center"/>
    </xf>
    <xf numFmtId="178" fontId="33" fillId="37" borderId="50" xfId="4" applyNumberFormat="1" applyFont="1" applyFill="1" applyBorder="1" applyAlignment="1">
      <alignment horizontal="center" vertical="center"/>
    </xf>
    <xf numFmtId="176" fontId="33" fillId="40" borderId="52" xfId="4" applyNumberFormat="1" applyFont="1" applyFill="1" applyBorder="1" applyAlignment="1">
      <alignment horizontal="left" vertical="center"/>
    </xf>
    <xf numFmtId="41" fontId="34" fillId="0" borderId="22" xfId="3" applyFont="1" applyFill="1" applyBorder="1" applyAlignment="1">
      <alignment horizontal="center" vertical="center"/>
    </xf>
    <xf numFmtId="178" fontId="55" fillId="42" borderId="16" xfId="6" applyNumberFormat="1" applyFont="1" applyFill="1" applyBorder="1" applyAlignment="1">
      <alignment horizontal="center" vertical="center" shrinkToFit="1"/>
    </xf>
    <xf numFmtId="0" fontId="33" fillId="35" borderId="17" xfId="5" applyFont="1" applyFill="1" applyBorder="1" applyAlignment="1">
      <alignment horizontal="center" vertical="center"/>
    </xf>
    <xf numFmtId="0" fontId="33" fillId="35" borderId="21" xfId="5" applyFont="1" applyFill="1" applyBorder="1" applyAlignment="1">
      <alignment horizontal="center" vertical="center"/>
    </xf>
    <xf numFmtId="0" fontId="33" fillId="35" borderId="18" xfId="5" applyFont="1" applyFill="1" applyBorder="1" applyAlignment="1">
      <alignment horizontal="center" vertical="center"/>
    </xf>
    <xf numFmtId="0" fontId="33" fillId="35" borderId="22" xfId="5" applyFont="1" applyFill="1" applyBorder="1" applyAlignment="1">
      <alignment horizontal="center" vertical="center"/>
    </xf>
    <xf numFmtId="0" fontId="33" fillId="35" borderId="19" xfId="5" applyFont="1" applyFill="1" applyBorder="1" applyAlignment="1">
      <alignment horizontal="center" vertical="center"/>
    </xf>
    <xf numFmtId="0" fontId="33" fillId="35" borderId="23" xfId="5" applyFont="1" applyFill="1" applyBorder="1" applyAlignment="1">
      <alignment horizontal="center" vertical="center"/>
    </xf>
    <xf numFmtId="0" fontId="51" fillId="34" borderId="20" xfId="6" applyFont="1" applyFill="1" applyBorder="1" applyAlignment="1">
      <alignment horizontal="center" vertical="center" shrinkToFit="1"/>
    </xf>
    <xf numFmtId="0" fontId="51" fillId="34" borderId="10" xfId="6" applyFont="1" applyFill="1" applyBorder="1" applyAlignment="1">
      <alignment horizontal="center" vertical="center" shrinkToFit="1"/>
    </xf>
    <xf numFmtId="0" fontId="51" fillId="34" borderId="11" xfId="6" applyFont="1" applyFill="1" applyBorder="1" applyAlignment="1">
      <alignment horizontal="center" vertical="center" shrinkToFit="1"/>
    </xf>
    <xf numFmtId="41" fontId="34" fillId="0" borderId="30" xfId="3" applyFont="1" applyFill="1" applyBorder="1" applyAlignment="1">
      <alignment horizontal="center" vertical="center" wrapText="1"/>
    </xf>
    <xf numFmtId="41" fontId="34" fillId="0" borderId="22" xfId="3" applyFont="1" applyFill="1" applyBorder="1" applyAlignment="1">
      <alignment horizontal="center" vertical="center" wrapText="1"/>
    </xf>
    <xf numFmtId="41" fontId="34" fillId="0" borderId="25" xfId="3" applyFont="1" applyFill="1" applyBorder="1" applyAlignment="1">
      <alignment horizontal="center" vertical="center" wrapText="1"/>
    </xf>
    <xf numFmtId="41" fontId="19" fillId="0" borderId="0" xfId="3" applyFont="1" applyFill="1" applyAlignment="1">
      <alignment horizontal="center" vertical="center"/>
    </xf>
    <xf numFmtId="0" fontId="33" fillId="0" borderId="0" xfId="4" applyFont="1" applyFill="1" applyBorder="1" applyAlignment="1">
      <alignment horizontal="left" vertical="center" wrapText="1" shrinkToFit="1"/>
    </xf>
    <xf numFmtId="0" fontId="52" fillId="0" borderId="20" xfId="0" applyFont="1" applyFill="1" applyBorder="1" applyAlignment="1">
      <alignment horizontal="center" vertical="center" wrapText="1" shrinkToFit="1"/>
    </xf>
    <xf numFmtId="0" fontId="52" fillId="0" borderId="70" xfId="0" applyFont="1" applyFill="1" applyBorder="1" applyAlignment="1">
      <alignment horizontal="center" vertical="center" wrapText="1" shrinkToFit="1"/>
    </xf>
    <xf numFmtId="0" fontId="52" fillId="0" borderId="59" xfId="0" applyFont="1" applyFill="1" applyBorder="1" applyAlignment="1">
      <alignment horizontal="center" vertical="center" wrapText="1" shrinkToFit="1"/>
    </xf>
    <xf numFmtId="0" fontId="52" fillId="0" borderId="60" xfId="0" applyFont="1" applyFill="1" applyBorder="1" applyAlignment="1">
      <alignment horizontal="center" vertical="center" wrapText="1" shrinkToFit="1"/>
    </xf>
    <xf numFmtId="0" fontId="52" fillId="0" borderId="63" xfId="0" applyFont="1" applyFill="1" applyBorder="1" applyAlignment="1">
      <alignment horizontal="center" vertical="center" wrapText="1" shrinkToFit="1"/>
    </xf>
    <xf numFmtId="0" fontId="52" fillId="0" borderId="64" xfId="0" applyFont="1" applyFill="1" applyBorder="1" applyAlignment="1">
      <alignment horizontal="center" vertical="center" wrapText="1" shrinkToFit="1"/>
    </xf>
    <xf numFmtId="0" fontId="43" fillId="0" borderId="67" xfId="0" applyFont="1" applyFill="1" applyBorder="1" applyAlignment="1">
      <alignment horizontal="center" vertical="center" wrapText="1" shrinkToFit="1"/>
    </xf>
    <xf numFmtId="0" fontId="43" fillId="0" borderId="11" xfId="0" applyFont="1" applyFill="1" applyBorder="1" applyAlignment="1">
      <alignment horizontal="center" vertical="center" wrapText="1" shrinkToFit="1"/>
    </xf>
    <xf numFmtId="0" fontId="43" fillId="0" borderId="68" xfId="0" applyFont="1" applyFill="1" applyBorder="1" applyAlignment="1">
      <alignment horizontal="center" vertical="center" wrapText="1" shrinkToFit="1"/>
    </xf>
    <xf numFmtId="0" fontId="43" fillId="0" borderId="13" xfId="0" applyFont="1" applyFill="1" applyBorder="1" applyAlignment="1">
      <alignment horizontal="center" vertical="center" wrapText="1" shrinkToFit="1"/>
    </xf>
    <xf numFmtId="0" fontId="43" fillId="0" borderId="69" xfId="93" applyFont="1" applyFill="1" applyBorder="1" applyAlignment="1">
      <alignment horizontal="center" vertical="center"/>
    </xf>
    <xf numFmtId="0" fontId="43" fillId="0" borderId="15" xfId="93" applyFont="1" applyFill="1" applyBorder="1" applyAlignment="1">
      <alignment horizontal="center" vertical="center"/>
    </xf>
    <xf numFmtId="0" fontId="33" fillId="35" borderId="72" xfId="6" applyNumberFormat="1" applyFont="1" applyFill="1" applyBorder="1" applyAlignment="1">
      <alignment horizontal="center" vertical="center" shrinkToFit="1"/>
    </xf>
    <xf numFmtId="0" fontId="33" fillId="35" borderId="34" xfId="6" applyNumberFormat="1" applyFont="1" applyFill="1" applyBorder="1" applyAlignment="1">
      <alignment horizontal="center" vertical="center" shrinkToFit="1"/>
    </xf>
    <xf numFmtId="41" fontId="33" fillId="0" borderId="28" xfId="3" applyFont="1" applyFill="1" applyBorder="1" applyAlignment="1">
      <alignment horizontal="center" vertical="center" wrapText="1"/>
    </xf>
    <xf numFmtId="41" fontId="33" fillId="0" borderId="29" xfId="3" applyFont="1" applyFill="1" applyBorder="1" applyAlignment="1">
      <alignment horizontal="center" vertical="center" wrapText="1"/>
    </xf>
    <xf numFmtId="41" fontId="33" fillId="0" borderId="21" xfId="3" applyFont="1" applyFill="1" applyBorder="1" applyAlignment="1">
      <alignment horizontal="center" vertical="center" wrapText="1"/>
    </xf>
    <xf numFmtId="41" fontId="29" fillId="0" borderId="25" xfId="3" applyFont="1" applyFill="1" applyBorder="1" applyAlignment="1">
      <alignment horizontal="center" vertical="center" wrapText="1"/>
    </xf>
    <xf numFmtId="41" fontId="29" fillId="0" borderId="30" xfId="3" applyFont="1" applyFill="1" applyBorder="1" applyAlignment="1">
      <alignment horizontal="center" vertical="center" wrapText="1"/>
    </xf>
    <xf numFmtId="41" fontId="29" fillId="0" borderId="31" xfId="3" applyFont="1" applyFill="1" applyBorder="1" applyAlignment="1">
      <alignment horizontal="center" vertical="center" wrapText="1"/>
    </xf>
    <xf numFmtId="0" fontId="29" fillId="0" borderId="32" xfId="6" applyNumberFormat="1" applyFont="1" applyFill="1" applyBorder="1" applyAlignment="1">
      <alignment horizontal="left" vertical="center" wrapText="1" shrinkToFit="1"/>
    </xf>
    <xf numFmtId="0" fontId="29" fillId="0" borderId="33" xfId="6" applyNumberFormat="1" applyFont="1" applyFill="1" applyBorder="1" applyAlignment="1">
      <alignment horizontal="left" vertical="center" wrapText="1" shrinkToFit="1"/>
    </xf>
    <xf numFmtId="41" fontId="29" fillId="0" borderId="22" xfId="3" applyFont="1" applyFill="1" applyBorder="1" applyAlignment="1">
      <alignment horizontal="center" vertical="center" wrapText="1"/>
    </xf>
    <xf numFmtId="41" fontId="33" fillId="36" borderId="27" xfId="3" applyFont="1" applyFill="1" applyBorder="1" applyAlignment="1">
      <alignment horizontal="center" vertical="center" shrinkToFit="1"/>
    </xf>
    <xf numFmtId="41" fontId="33" fillId="36" borderId="12" xfId="3" applyFont="1" applyFill="1" applyBorder="1" applyAlignment="1">
      <alignment horizontal="center" vertical="center" shrinkToFit="1"/>
    </xf>
    <xf numFmtId="0" fontId="57" fillId="0" borderId="0" xfId="3" applyNumberFormat="1" applyFont="1" applyFill="1" applyAlignment="1">
      <alignment horizontal="center" vertical="center"/>
    </xf>
    <xf numFmtId="0" fontId="25" fillId="0" borderId="0" xfId="4" applyFont="1" applyFill="1" applyBorder="1" applyAlignment="1">
      <alignment horizontal="left" vertical="center" wrapText="1" shrinkToFit="1"/>
    </xf>
    <xf numFmtId="0" fontId="33" fillId="43" borderId="18" xfId="5" applyFont="1" applyFill="1" applyBorder="1" applyAlignment="1">
      <alignment horizontal="center" vertical="center"/>
    </xf>
    <xf numFmtId="0" fontId="33" fillId="43" borderId="22" xfId="5" applyFont="1" applyFill="1" applyBorder="1" applyAlignment="1">
      <alignment horizontal="center" vertical="center"/>
    </xf>
    <xf numFmtId="0" fontId="33" fillId="43" borderId="18" xfId="5" applyNumberFormat="1" applyFont="1" applyFill="1" applyBorder="1" applyAlignment="1">
      <alignment horizontal="center" vertical="center"/>
    </xf>
    <xf numFmtId="0" fontId="33" fillId="43" borderId="22" xfId="5" applyNumberFormat="1" applyFont="1" applyFill="1" applyBorder="1" applyAlignment="1">
      <alignment horizontal="center" vertical="center"/>
    </xf>
    <xf numFmtId="0" fontId="33" fillId="35" borderId="71" xfId="5" applyFont="1" applyFill="1" applyBorder="1" applyAlignment="1">
      <alignment horizontal="center" vertical="center"/>
    </xf>
    <xf numFmtId="0" fontId="33" fillId="35" borderId="73" xfId="5" applyFont="1" applyFill="1" applyBorder="1" applyAlignment="1">
      <alignment horizontal="center" vertical="center"/>
    </xf>
    <xf numFmtId="0" fontId="51" fillId="44" borderId="20" xfId="6" applyFont="1" applyFill="1" applyBorder="1" applyAlignment="1">
      <alignment horizontal="center" vertical="center" shrinkToFit="1"/>
    </xf>
    <xf numFmtId="0" fontId="51" fillId="44" borderId="10" xfId="6" applyFont="1" applyFill="1" applyBorder="1" applyAlignment="1">
      <alignment horizontal="center" vertical="center" shrinkToFit="1"/>
    </xf>
    <xf numFmtId="0" fontId="51" fillId="44" borderId="11" xfId="6" applyFont="1" applyFill="1" applyBorder="1" applyAlignment="1">
      <alignment horizontal="center" vertical="center" shrinkToFit="1"/>
    </xf>
    <xf numFmtId="41" fontId="33" fillId="36" borderId="66" xfId="3" applyFont="1" applyFill="1" applyBorder="1" applyAlignment="1">
      <alignment horizontal="center" vertical="center" shrinkToFit="1"/>
    </xf>
    <xf numFmtId="41" fontId="29" fillId="0" borderId="31" xfId="3" applyFont="1" applyFill="1" applyBorder="1" applyAlignment="1">
      <alignment horizontal="center" vertical="center"/>
    </xf>
  </cellXfs>
  <cellStyles count="99">
    <cellStyle name="20% - 강조색1 2" xfId="10"/>
    <cellStyle name="20% - 강조색2 2" xfId="11"/>
    <cellStyle name="20% - 강조색3 2" xfId="12"/>
    <cellStyle name="20% - 강조색4 2" xfId="13"/>
    <cellStyle name="20% - 강조색5 2" xfId="14"/>
    <cellStyle name="20% - 강조색6 2" xfId="15"/>
    <cellStyle name="40% - 강조색1 2" xfId="16"/>
    <cellStyle name="40% - 강조색2 2" xfId="17"/>
    <cellStyle name="40% - 강조색3 2" xfId="18"/>
    <cellStyle name="40% - 강조색4 2" xfId="19"/>
    <cellStyle name="40% - 강조색5 2" xfId="20"/>
    <cellStyle name="40% - 강조색6 2" xfId="21"/>
    <cellStyle name="60% - 강조색1 2" xfId="22"/>
    <cellStyle name="60% - 강조색2 2" xfId="23"/>
    <cellStyle name="60% - 강조색3 2" xfId="24"/>
    <cellStyle name="60% - 강조색4 2" xfId="25"/>
    <cellStyle name="60% - 강조색5 2" xfId="26"/>
    <cellStyle name="60% - 강조색6 2" xfId="27"/>
    <cellStyle name="강조색1 2" xfId="28"/>
    <cellStyle name="강조색1 3" xfId="29"/>
    <cellStyle name="강조색2 2" xfId="30"/>
    <cellStyle name="강조색3 2" xfId="31"/>
    <cellStyle name="강조색4 2" xfId="32"/>
    <cellStyle name="강조색5 2" xfId="33"/>
    <cellStyle name="강조색6 2" xfId="34"/>
    <cellStyle name="경고문 2" xfId="35"/>
    <cellStyle name="계산 2" xfId="36"/>
    <cellStyle name="나쁨 2" xfId="37"/>
    <cellStyle name="메모 2" xfId="38"/>
    <cellStyle name="백분율" xfId="2" builtinId="5"/>
    <cellStyle name="백분율 2" xfId="39"/>
    <cellStyle name="백분율 3" xfId="40"/>
    <cellStyle name="백분율 3 2" xfId="41"/>
    <cellStyle name="보통 2" xfId="42"/>
    <cellStyle name="설명 텍스트 2" xfId="43"/>
    <cellStyle name="셀 확인 2" xfId="44"/>
    <cellStyle name="쉼표 [0]" xfId="1" builtinId="6"/>
    <cellStyle name="쉼표 [0] 10" xfId="45"/>
    <cellStyle name="쉼표 [0] 10 2" xfId="3"/>
    <cellStyle name="쉼표 [0] 2" xfId="46"/>
    <cellStyle name="쉼표 [0] 2 2" xfId="47"/>
    <cellStyle name="쉼표 [0] 2 3" xfId="48"/>
    <cellStyle name="쉼표 [0] 2 3 2" xfId="49"/>
    <cellStyle name="쉼표 [0] 2 4" xfId="50"/>
    <cellStyle name="쉼표 [0] 2 4 2" xfId="51"/>
    <cellStyle name="쉼표 [0] 2 4 3" xfId="9"/>
    <cellStyle name="쉼표 [0] 2 5" xfId="52"/>
    <cellStyle name="쉼표 [0] 3" xfId="53"/>
    <cellStyle name="쉼표 [0] 4" xfId="54"/>
    <cellStyle name="쉼표 [0] 5" xfId="55"/>
    <cellStyle name="쉼표 [0] 6" xfId="56"/>
    <cellStyle name="쉼표 [0] 7" xfId="57"/>
    <cellStyle name="연결된 셀 2" xfId="58"/>
    <cellStyle name="요약 2" xfId="59"/>
    <cellStyle name="입력 2" xfId="60"/>
    <cellStyle name="제목 1 2" xfId="61"/>
    <cellStyle name="제목 1 3" xfId="62"/>
    <cellStyle name="제목 2 2" xfId="63"/>
    <cellStyle name="제목 3 2" xfId="64"/>
    <cellStyle name="제목 4 2" xfId="65"/>
    <cellStyle name="제목 5" xfId="66"/>
    <cellStyle name="좋음 2" xfId="67"/>
    <cellStyle name="출력 2" xfId="68"/>
    <cellStyle name="통화 [0] 2" xfId="69"/>
    <cellStyle name="통화 [0] 2 2" xfId="70"/>
    <cellStyle name="통화 [0] 2 3" xfId="71"/>
    <cellStyle name="통화 [0] 3" xfId="72"/>
    <cellStyle name="표준" xfId="0" builtinId="0"/>
    <cellStyle name="표준 10" xfId="73"/>
    <cellStyle name="표준 10 2" xfId="94"/>
    <cellStyle name="표준 11" xfId="74"/>
    <cellStyle name="표준 11 2" xfId="5"/>
    <cellStyle name="표준 12" xfId="75"/>
    <cellStyle name="표준 12 2" xfId="95"/>
    <cellStyle name="표준 13" xfId="96"/>
    <cellStyle name="표준 14" xfId="97"/>
    <cellStyle name="표준 2" xfId="76"/>
    <cellStyle name="표준 2 2" xfId="77"/>
    <cellStyle name="표준 2 3" xfId="78"/>
    <cellStyle name="표준 2 4" xfId="79"/>
    <cellStyle name="표준 2 5" xfId="80"/>
    <cellStyle name="표준 2 5 2" xfId="4"/>
    <cellStyle name="표준 2 6" xfId="81"/>
    <cellStyle name="표준 2 7" xfId="98"/>
    <cellStyle name="표준 3" xfId="82"/>
    <cellStyle name="표준 3 2" xfId="83"/>
    <cellStyle name="표준 4" xfId="84"/>
    <cellStyle name="표준 4 2" xfId="85"/>
    <cellStyle name="표준 5" xfId="86"/>
    <cellStyle name="표준 6" xfId="87"/>
    <cellStyle name="표준 7" xfId="88"/>
    <cellStyle name="표준 8" xfId="89"/>
    <cellStyle name="표준 9" xfId="90"/>
    <cellStyle name="표준 9 2" xfId="91"/>
    <cellStyle name="표준_2006 지방행정혁신 한마당(정산)" xfId="93"/>
    <cellStyle name="표준_계약예산-2차(오승희) 2" xfId="6"/>
    <cellStyle name="표준_디자인포럼정산(최종)_제7회 산업디자인진흥대회 2" xfId="7"/>
    <cellStyle name="표준_산출내역업체리스트 2" xfId="8"/>
    <cellStyle name="하이퍼링크 2" xfId="92"/>
  </cellStyles>
  <dxfs count="0"/>
  <tableStyles count="0" defaultTableStyle="TableStyleMedium9" defaultPivotStyle="PivotStyleLight16"/>
  <colors>
    <mruColors>
      <color rgb="FF008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oject\Ubicomm\!&#54665;&#49324;&#45936;&#51060;&#53552;\6220_ICAA\Showreport\5030_IT_INSIGHT(IBM)\Report\5030.IBM.20090913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221;&#51228;&#49324;&#54924;&#50672;&#44396;&#50896;/&#50500;&#49884;&#50500;&#48120;&#47000;&#54252;&#47100;(AFF)/Asia%20Future%20Forum%202017/&#44592;&#50504;&#48143;&#54408;&#51032;&#51088;&#47308;/2017AFF&#44592;&#50504;&#48512;&#49549;&#49436;&#47448;/AFF%202017%20&#53685;&#54633;&#50672;&#49324;&#44288;&#47532;_ver.20171031(&#54620;&#44200;&#47112;&#44288;&#475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요약"/>
      <sheetName val="전체리스트"/>
      <sheetName val="선착순경품담청자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해외연사료"/>
      <sheetName val="국내연사료"/>
      <sheetName val="전체 연사 상세정보"/>
    </sheetNames>
    <sheetDataSet>
      <sheetData sheetId="0">
        <row r="3">
          <cell r="E3" t="str">
            <v>smoking</v>
          </cell>
          <cell r="F3" t="str">
            <v>예약완료</v>
          </cell>
          <cell r="G3" t="str">
            <v>1박</v>
          </cell>
          <cell r="H3">
            <v>43051</v>
          </cell>
          <cell r="I3">
            <v>43054</v>
          </cell>
          <cell r="K3" t="str">
            <v>제출</v>
          </cell>
        </row>
        <row r="4">
          <cell r="E4" t="str">
            <v>non-smoking</v>
          </cell>
          <cell r="F4" t="str">
            <v>예약필요</v>
          </cell>
          <cell r="G4" t="str">
            <v>2박</v>
          </cell>
          <cell r="H4">
            <v>43052</v>
          </cell>
          <cell r="I4">
            <v>43055</v>
          </cell>
          <cell r="K4" t="str">
            <v>미제출</v>
          </cell>
        </row>
        <row r="5">
          <cell r="F5" t="str">
            <v>미지원</v>
          </cell>
          <cell r="G5" t="str">
            <v>3박</v>
          </cell>
          <cell r="H5">
            <v>43053</v>
          </cell>
          <cell r="I5">
            <v>43056</v>
          </cell>
          <cell r="K5" t="str">
            <v>번역중</v>
          </cell>
        </row>
        <row r="6">
          <cell r="G6" t="str">
            <v>4박</v>
          </cell>
          <cell r="H6">
            <v>43054</v>
          </cell>
          <cell r="I6">
            <v>43057</v>
          </cell>
          <cell r="K6" t="str">
            <v>번역완료</v>
          </cell>
        </row>
        <row r="7">
          <cell r="G7" t="str">
            <v>5박</v>
          </cell>
          <cell r="H7">
            <v>43055</v>
          </cell>
          <cell r="I7">
            <v>43058</v>
          </cell>
          <cell r="K7" t="str">
            <v>불참</v>
          </cell>
        </row>
        <row r="8">
          <cell r="G8" t="str">
            <v>미지원</v>
          </cell>
          <cell r="I8" t="str">
            <v>미지원</v>
          </cell>
          <cell r="K8" t="str">
            <v>참석</v>
          </cell>
        </row>
        <row r="9">
          <cell r="K9" t="str">
            <v>미정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97"/>
  <sheetViews>
    <sheetView showGridLines="0" tabSelected="1" zoomScale="66" zoomScaleNormal="66" zoomScaleSheetLayoutView="55" workbookViewId="0">
      <selection activeCell="J89" sqref="J89"/>
    </sheetView>
  </sheetViews>
  <sheetFormatPr defaultColWidth="9" defaultRowHeight="17.399999999999999"/>
  <cols>
    <col min="1" max="1" width="19.59765625" style="105" customWidth="1"/>
    <col min="2" max="2" width="36.59765625" style="43" customWidth="1"/>
    <col min="3" max="3" width="70.09765625" style="6" customWidth="1"/>
    <col min="4" max="4" width="16.5" style="6" customWidth="1"/>
    <col min="5" max="5" width="8.59765625" style="44" customWidth="1"/>
    <col min="6" max="6" width="8.59765625" style="45" customWidth="1"/>
    <col min="7" max="7" width="8.59765625" style="46" customWidth="1"/>
    <col min="8" max="8" width="8.59765625" style="47" customWidth="1"/>
    <col min="9" max="9" width="20.8984375" style="71" customWidth="1"/>
    <col min="10" max="10" width="117" style="50" customWidth="1"/>
    <col min="11" max="11" width="20.59765625" style="6" bestFit="1" customWidth="1"/>
    <col min="12" max="12" width="14.59765625" style="6" bestFit="1" customWidth="1"/>
    <col min="13" max="16384" width="9" style="6"/>
  </cols>
  <sheetData>
    <row r="1" spans="1:15" s="1" customFormat="1" ht="32.25" customHeight="1">
      <c r="A1" s="278" t="s">
        <v>66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5" ht="26.4" customHeight="1" thickBot="1">
      <c r="A2" s="106" t="s">
        <v>0</v>
      </c>
      <c r="B2" s="132" t="s">
        <v>67</v>
      </c>
      <c r="C2" s="133"/>
      <c r="D2" s="279"/>
      <c r="E2" s="279"/>
      <c r="F2" s="279"/>
      <c r="G2" s="279"/>
      <c r="H2" s="279"/>
      <c r="I2" s="279"/>
      <c r="J2" s="279"/>
    </row>
    <row r="3" spans="1:15" ht="26.4" customHeight="1">
      <c r="A3" s="107" t="s">
        <v>1</v>
      </c>
      <c r="B3" s="106" t="s">
        <v>2</v>
      </c>
      <c r="C3" s="133"/>
      <c r="D3" s="134"/>
      <c r="E3" s="135"/>
      <c r="F3" s="136"/>
      <c r="G3" s="280" t="s">
        <v>56</v>
      </c>
      <c r="H3" s="281"/>
      <c r="I3" s="286"/>
      <c r="J3" s="287"/>
    </row>
    <row r="4" spans="1:15" ht="26.4" customHeight="1">
      <c r="A4" s="107" t="s">
        <v>3</v>
      </c>
      <c r="B4" s="106" t="s">
        <v>91</v>
      </c>
      <c r="C4" s="133"/>
      <c r="D4" s="59"/>
      <c r="E4" s="137"/>
      <c r="F4" s="138"/>
      <c r="G4" s="282" t="s">
        <v>57</v>
      </c>
      <c r="H4" s="283"/>
      <c r="I4" s="288"/>
      <c r="J4" s="289"/>
    </row>
    <row r="5" spans="1:15" ht="26.4" customHeight="1">
      <c r="A5" s="107" t="s">
        <v>4</v>
      </c>
      <c r="B5" s="106" t="s">
        <v>92</v>
      </c>
      <c r="C5" s="133"/>
      <c r="D5" s="226" t="s">
        <v>141</v>
      </c>
      <c r="E5" s="137"/>
      <c r="F5" s="138"/>
      <c r="G5" s="282" t="s">
        <v>58</v>
      </c>
      <c r="H5" s="283"/>
      <c r="I5" s="288"/>
      <c r="J5" s="289"/>
    </row>
    <row r="6" spans="1:15" ht="26.4" customHeight="1">
      <c r="A6" s="107"/>
      <c r="B6" s="105"/>
      <c r="C6" s="105"/>
      <c r="D6" s="59"/>
      <c r="E6" s="137"/>
      <c r="F6" s="138"/>
      <c r="G6" s="282" t="s">
        <v>59</v>
      </c>
      <c r="H6" s="283"/>
      <c r="I6" s="288"/>
      <c r="J6" s="289"/>
    </row>
    <row r="7" spans="1:15" s="9" customFormat="1" ht="26.4" customHeight="1" thickBot="1">
      <c r="A7" s="108" t="s">
        <v>5</v>
      </c>
      <c r="B7" s="139">
        <f>I83</f>
        <v>62200000</v>
      </c>
      <c r="C7" s="140" t="s">
        <v>139</v>
      </c>
      <c r="D7" s="141"/>
      <c r="E7" s="142"/>
      <c r="F7" s="143"/>
      <c r="G7" s="284" t="s">
        <v>60</v>
      </c>
      <c r="H7" s="285"/>
      <c r="I7" s="290"/>
      <c r="J7" s="291"/>
      <c r="K7" s="6"/>
      <c r="L7" s="6"/>
      <c r="M7" s="6"/>
      <c r="N7" s="6"/>
      <c r="O7" s="6"/>
    </row>
    <row r="8" spans="1:15" ht="14.25" customHeight="1" thickTop="1">
      <c r="A8" s="109"/>
      <c r="B8" s="144"/>
      <c r="C8" s="144"/>
      <c r="D8" s="145"/>
      <c r="E8" s="146"/>
      <c r="F8" s="145"/>
      <c r="G8" s="147"/>
      <c r="H8" s="148"/>
      <c r="I8" s="149"/>
      <c r="J8" s="51"/>
    </row>
    <row r="9" spans="1:15" ht="20.100000000000001" customHeight="1" thickBot="1">
      <c r="A9" s="109"/>
      <c r="B9" s="144"/>
      <c r="C9" s="150" t="s">
        <v>93</v>
      </c>
      <c r="D9" s="265"/>
      <c r="E9" s="265"/>
      <c r="F9" s="145"/>
      <c r="G9" s="147"/>
      <c r="H9" s="148"/>
      <c r="I9" s="151" t="s">
        <v>7</v>
      </c>
      <c r="J9" s="152" t="s">
        <v>8</v>
      </c>
    </row>
    <row r="10" spans="1:15" ht="23.25" customHeight="1">
      <c r="A10" s="266" t="s">
        <v>9</v>
      </c>
      <c r="B10" s="268" t="s">
        <v>10</v>
      </c>
      <c r="C10" s="270" t="s">
        <v>11</v>
      </c>
      <c r="D10" s="272" t="s">
        <v>94</v>
      </c>
      <c r="E10" s="273"/>
      <c r="F10" s="273"/>
      <c r="G10" s="273"/>
      <c r="H10" s="273"/>
      <c r="I10" s="274"/>
      <c r="J10" s="153" t="s">
        <v>12</v>
      </c>
    </row>
    <row r="11" spans="1:15" ht="37.5" customHeight="1">
      <c r="A11" s="267"/>
      <c r="B11" s="269"/>
      <c r="C11" s="271"/>
      <c r="D11" s="234" t="s">
        <v>95</v>
      </c>
      <c r="E11" s="154" t="s">
        <v>13</v>
      </c>
      <c r="F11" s="80" t="s">
        <v>14</v>
      </c>
      <c r="G11" s="80" t="s">
        <v>15</v>
      </c>
      <c r="H11" s="80"/>
      <c r="I11" s="155" t="s">
        <v>96</v>
      </c>
      <c r="J11" s="156"/>
    </row>
    <row r="12" spans="1:15" s="23" customFormat="1" ht="37.5" customHeight="1">
      <c r="A12" s="237" t="s">
        <v>16</v>
      </c>
      <c r="B12" s="277" t="s">
        <v>97</v>
      </c>
      <c r="C12" s="157" t="s">
        <v>98</v>
      </c>
      <c r="D12" s="82">
        <f>4500000</f>
        <v>4500000</v>
      </c>
      <c r="E12" s="83">
        <v>1</v>
      </c>
      <c r="F12" s="84" t="s">
        <v>17</v>
      </c>
      <c r="G12" s="83">
        <v>3</v>
      </c>
      <c r="H12" s="85" t="s">
        <v>99</v>
      </c>
      <c r="I12" s="111">
        <f t="shared" ref="I12:I18" si="0">D12*E12*G12</f>
        <v>13500000</v>
      </c>
      <c r="J12" s="121"/>
    </row>
    <row r="13" spans="1:15" s="23" customFormat="1" ht="37.5" customHeight="1">
      <c r="A13" s="238"/>
      <c r="B13" s="277"/>
      <c r="C13" s="157" t="s">
        <v>100</v>
      </c>
      <c r="D13" s="82">
        <f>450000</f>
        <v>450000</v>
      </c>
      <c r="E13" s="83">
        <v>2</v>
      </c>
      <c r="F13" s="84" t="s">
        <v>101</v>
      </c>
      <c r="G13" s="83">
        <v>2</v>
      </c>
      <c r="H13" s="85" t="s">
        <v>99</v>
      </c>
      <c r="I13" s="111">
        <f t="shared" si="0"/>
        <v>1800000</v>
      </c>
      <c r="J13" s="121"/>
    </row>
    <row r="14" spans="1:15" s="23" customFormat="1" ht="37.5" customHeight="1">
      <c r="A14" s="238"/>
      <c r="B14" s="275" t="s">
        <v>102</v>
      </c>
      <c r="C14" s="157" t="s">
        <v>98</v>
      </c>
      <c r="D14" s="82">
        <f>1500000</f>
        <v>1500000</v>
      </c>
      <c r="E14" s="83">
        <v>1</v>
      </c>
      <c r="F14" s="84" t="s">
        <v>17</v>
      </c>
      <c r="G14" s="83">
        <v>3</v>
      </c>
      <c r="H14" s="85" t="s">
        <v>99</v>
      </c>
      <c r="I14" s="111">
        <f t="shared" si="0"/>
        <v>4500000</v>
      </c>
      <c r="J14" s="121"/>
    </row>
    <row r="15" spans="1:15" s="23" customFormat="1" ht="37.5" customHeight="1">
      <c r="A15" s="238"/>
      <c r="B15" s="276"/>
      <c r="C15" s="157" t="s">
        <v>103</v>
      </c>
      <c r="D15" s="82">
        <f>150000</f>
        <v>150000</v>
      </c>
      <c r="E15" s="83">
        <v>1.5</v>
      </c>
      <c r="F15" s="84" t="s">
        <v>101</v>
      </c>
      <c r="G15" s="83">
        <v>2</v>
      </c>
      <c r="H15" s="85" t="s">
        <v>99</v>
      </c>
      <c r="I15" s="111">
        <f t="shared" si="0"/>
        <v>450000</v>
      </c>
      <c r="J15" s="121"/>
    </row>
    <row r="16" spans="1:15" s="23" customFormat="1" ht="37.5" customHeight="1">
      <c r="A16" s="238"/>
      <c r="B16" s="275" t="s">
        <v>104</v>
      </c>
      <c r="C16" s="157" t="s">
        <v>98</v>
      </c>
      <c r="D16" s="82">
        <v>1200000</v>
      </c>
      <c r="E16" s="83">
        <v>1</v>
      </c>
      <c r="F16" s="84" t="s">
        <v>17</v>
      </c>
      <c r="G16" s="83">
        <v>3</v>
      </c>
      <c r="H16" s="85" t="s">
        <v>99</v>
      </c>
      <c r="I16" s="111">
        <f t="shared" si="0"/>
        <v>3600000</v>
      </c>
      <c r="J16" s="121"/>
    </row>
    <row r="17" spans="1:11" s="23" customFormat="1" ht="37.5" customHeight="1">
      <c r="A17" s="238"/>
      <c r="B17" s="276"/>
      <c r="C17" s="157" t="s">
        <v>103</v>
      </c>
      <c r="D17" s="82">
        <v>120000</v>
      </c>
      <c r="E17" s="83">
        <v>1.5</v>
      </c>
      <c r="F17" s="84" t="s">
        <v>101</v>
      </c>
      <c r="G17" s="83">
        <v>2</v>
      </c>
      <c r="H17" s="85" t="s">
        <v>99</v>
      </c>
      <c r="I17" s="111">
        <f t="shared" si="0"/>
        <v>360000</v>
      </c>
      <c r="J17" s="121"/>
    </row>
    <row r="18" spans="1:11" ht="44.4" customHeight="1">
      <c r="A18" s="238"/>
      <c r="B18" s="158" t="s">
        <v>105</v>
      </c>
      <c r="C18" s="157" t="s">
        <v>98</v>
      </c>
      <c r="D18" s="82">
        <v>240000</v>
      </c>
      <c r="E18" s="83">
        <v>1</v>
      </c>
      <c r="F18" s="84" t="s">
        <v>106</v>
      </c>
      <c r="G18" s="83">
        <v>3</v>
      </c>
      <c r="H18" s="85" t="s">
        <v>99</v>
      </c>
      <c r="I18" s="111">
        <f t="shared" si="0"/>
        <v>720000</v>
      </c>
      <c r="J18" s="122"/>
    </row>
    <row r="19" spans="1:11" ht="50.1" customHeight="1">
      <c r="A19" s="239"/>
      <c r="B19" s="159" t="s">
        <v>18</v>
      </c>
      <c r="C19" s="160" t="s">
        <v>19</v>
      </c>
      <c r="D19" s="161"/>
      <c r="E19" s="162"/>
      <c r="F19" s="163"/>
      <c r="G19" s="164"/>
      <c r="H19" s="165"/>
      <c r="I19" s="166">
        <f>'대한상공회의소 예약 내용 '!K20</f>
        <v>24930000</v>
      </c>
      <c r="J19" s="123"/>
    </row>
    <row r="20" spans="1:11" ht="41.1" customHeight="1">
      <c r="A20" s="235" t="s">
        <v>107</v>
      </c>
      <c r="B20" s="95" t="s">
        <v>21</v>
      </c>
      <c r="C20" s="92" t="s">
        <v>108</v>
      </c>
      <c r="D20" s="82">
        <v>40000</v>
      </c>
      <c r="E20" s="83">
        <v>3</v>
      </c>
      <c r="F20" s="84" t="s">
        <v>109</v>
      </c>
      <c r="G20" s="83">
        <v>2</v>
      </c>
      <c r="H20" s="85" t="s">
        <v>110</v>
      </c>
      <c r="I20" s="111">
        <f t="shared" ref="I20:I21" si="1">D20*E20*G20</f>
        <v>240000</v>
      </c>
      <c r="J20" s="124" t="s">
        <v>111</v>
      </c>
    </row>
    <row r="21" spans="1:11" ht="41.1" customHeight="1">
      <c r="A21" s="235"/>
      <c r="B21" s="95" t="s">
        <v>23</v>
      </c>
      <c r="C21" s="92" t="s">
        <v>112</v>
      </c>
      <c r="D21" s="82">
        <f>41000/1.1</f>
        <v>37272.727272727272</v>
      </c>
      <c r="E21" s="83">
        <v>400</v>
      </c>
      <c r="F21" s="84" t="s">
        <v>20</v>
      </c>
      <c r="G21" s="83">
        <v>1</v>
      </c>
      <c r="H21" s="85" t="s">
        <v>15</v>
      </c>
      <c r="I21" s="111">
        <f t="shared" si="1"/>
        <v>14909090.909090908</v>
      </c>
      <c r="J21" s="124" t="s">
        <v>113</v>
      </c>
    </row>
    <row r="22" spans="1:11" ht="50.1" customHeight="1">
      <c r="A22" s="235"/>
      <c r="B22" s="159" t="s">
        <v>24</v>
      </c>
      <c r="C22" s="160" t="s">
        <v>19</v>
      </c>
      <c r="D22" s="161"/>
      <c r="E22" s="162"/>
      <c r="F22" s="163"/>
      <c r="G22" s="164"/>
      <c r="H22" s="165"/>
      <c r="I22" s="166">
        <f>SUM(I20:I21)</f>
        <v>15149090.909090908</v>
      </c>
      <c r="J22" s="123"/>
      <c r="K22" s="71"/>
    </row>
    <row r="23" spans="1:11" s="24" customFormat="1" ht="41.1" customHeight="1">
      <c r="A23" s="237" t="s">
        <v>114</v>
      </c>
      <c r="B23" s="236" t="s">
        <v>25</v>
      </c>
      <c r="C23" s="167"/>
      <c r="D23" s="168"/>
      <c r="E23" s="169"/>
      <c r="F23" s="170"/>
      <c r="G23" s="171"/>
      <c r="H23" s="172"/>
      <c r="I23" s="173"/>
      <c r="J23" s="125"/>
    </row>
    <row r="24" spans="1:11" ht="41.1" customHeight="1">
      <c r="A24" s="238"/>
      <c r="B24" s="236"/>
      <c r="C24" s="167"/>
      <c r="D24" s="168"/>
      <c r="E24" s="169"/>
      <c r="F24" s="170"/>
      <c r="G24" s="171"/>
      <c r="H24" s="172"/>
      <c r="I24" s="174"/>
      <c r="J24" s="126"/>
    </row>
    <row r="25" spans="1:11" ht="41.1" customHeight="1">
      <c r="A25" s="238"/>
      <c r="B25" s="236"/>
      <c r="C25" s="167"/>
      <c r="D25" s="168"/>
      <c r="E25" s="169"/>
      <c r="F25" s="170"/>
      <c r="G25" s="171"/>
      <c r="H25" s="172"/>
      <c r="I25" s="174"/>
      <c r="J25" s="126"/>
    </row>
    <row r="26" spans="1:11" s="23" customFormat="1" ht="41.1" customHeight="1">
      <c r="A26" s="238"/>
      <c r="B26" s="240" t="s">
        <v>26</v>
      </c>
      <c r="C26" s="167"/>
      <c r="D26" s="168"/>
      <c r="E26" s="169"/>
      <c r="F26" s="170"/>
      <c r="G26" s="171"/>
      <c r="H26" s="172"/>
      <c r="I26" s="174"/>
      <c r="J26" s="124"/>
    </row>
    <row r="27" spans="1:11" s="23" customFormat="1" ht="41.1" customHeight="1">
      <c r="A27" s="238"/>
      <c r="B27" s="264"/>
      <c r="C27" s="167"/>
      <c r="D27" s="168"/>
      <c r="E27" s="169"/>
      <c r="F27" s="170"/>
      <c r="G27" s="171"/>
      <c r="H27" s="172"/>
      <c r="I27" s="174"/>
      <c r="J27" s="124"/>
    </row>
    <row r="28" spans="1:11" s="24" customFormat="1" ht="41.1" customHeight="1">
      <c r="A28" s="238"/>
      <c r="B28" s="240" t="s">
        <v>27</v>
      </c>
      <c r="C28" s="167"/>
      <c r="D28" s="175"/>
      <c r="E28" s="176"/>
      <c r="F28" s="177"/>
      <c r="G28" s="178"/>
      <c r="H28" s="179"/>
      <c r="I28" s="111"/>
      <c r="J28" s="126"/>
    </row>
    <row r="29" spans="1:11" s="24" customFormat="1" ht="41.1" customHeight="1">
      <c r="A29" s="238"/>
      <c r="B29" s="264"/>
      <c r="C29" s="180"/>
      <c r="D29" s="175"/>
      <c r="E29" s="176"/>
      <c r="F29" s="177"/>
      <c r="G29" s="178"/>
      <c r="H29" s="179"/>
      <c r="I29" s="111"/>
      <c r="J29" s="127"/>
    </row>
    <row r="30" spans="1:11" s="23" customFormat="1" ht="41.1" customHeight="1">
      <c r="A30" s="238"/>
      <c r="B30" s="96" t="s">
        <v>115</v>
      </c>
      <c r="C30" s="180"/>
      <c r="D30" s="168"/>
      <c r="E30" s="169"/>
      <c r="F30" s="170"/>
      <c r="G30" s="171"/>
      <c r="H30" s="172"/>
      <c r="I30" s="174"/>
      <c r="J30" s="126"/>
    </row>
    <row r="31" spans="1:11" s="24" customFormat="1" ht="41.1" customHeight="1">
      <c r="A31" s="238"/>
      <c r="B31" s="181" t="s">
        <v>116</v>
      </c>
      <c r="C31" s="180"/>
      <c r="D31" s="175"/>
      <c r="E31" s="176"/>
      <c r="F31" s="177"/>
      <c r="G31" s="178"/>
      <c r="H31" s="179"/>
      <c r="I31" s="111"/>
      <c r="J31" s="127" t="s">
        <v>117</v>
      </c>
    </row>
    <row r="32" spans="1:11" ht="41.1" customHeight="1">
      <c r="A32" s="238"/>
      <c r="B32" s="236" t="s">
        <v>28</v>
      </c>
      <c r="C32" s="180"/>
      <c r="D32" s="168"/>
      <c r="E32" s="169"/>
      <c r="F32" s="170"/>
      <c r="G32" s="171"/>
      <c r="H32" s="172"/>
      <c r="I32" s="182"/>
      <c r="J32" s="124"/>
    </row>
    <row r="33" spans="1:11" ht="41.1" customHeight="1">
      <c r="A33" s="238"/>
      <c r="B33" s="236"/>
      <c r="C33" s="180"/>
      <c r="D33" s="168"/>
      <c r="E33" s="169"/>
      <c r="F33" s="170"/>
      <c r="G33" s="171"/>
      <c r="H33" s="172"/>
      <c r="I33" s="182"/>
      <c r="J33" s="126"/>
    </row>
    <row r="34" spans="1:11" ht="39.9" customHeight="1">
      <c r="A34" s="238"/>
      <c r="B34" s="240" t="s">
        <v>118</v>
      </c>
      <c r="C34" s="180"/>
      <c r="D34" s="168"/>
      <c r="E34" s="169"/>
      <c r="F34" s="170"/>
      <c r="G34" s="171"/>
      <c r="H34" s="172"/>
      <c r="I34" s="182"/>
      <c r="J34" s="124"/>
    </row>
    <row r="35" spans="1:11" ht="39.9" customHeight="1">
      <c r="A35" s="238"/>
      <c r="B35" s="264"/>
      <c r="C35" s="180"/>
      <c r="D35" s="175"/>
      <c r="E35" s="176"/>
      <c r="F35" s="177"/>
      <c r="G35" s="178"/>
      <c r="H35" s="179"/>
      <c r="I35" s="111"/>
      <c r="J35" s="127"/>
    </row>
    <row r="36" spans="1:11" ht="39.9" customHeight="1">
      <c r="A36" s="238"/>
      <c r="B36" s="236" t="s">
        <v>30</v>
      </c>
      <c r="C36" s="183"/>
      <c r="D36" s="168"/>
      <c r="E36" s="169"/>
      <c r="F36" s="170"/>
      <c r="G36" s="171"/>
      <c r="H36" s="172"/>
      <c r="I36" s="182"/>
      <c r="J36" s="126"/>
    </row>
    <row r="37" spans="1:11" ht="39.9" customHeight="1">
      <c r="A37" s="238"/>
      <c r="B37" s="236"/>
      <c r="C37" s="183"/>
      <c r="D37" s="168"/>
      <c r="E37" s="169"/>
      <c r="F37" s="170"/>
      <c r="G37" s="171"/>
      <c r="H37" s="172"/>
      <c r="I37" s="182"/>
      <c r="J37" s="126"/>
    </row>
    <row r="38" spans="1:11" s="23" customFormat="1" ht="39.9" customHeight="1">
      <c r="A38" s="238"/>
      <c r="B38" s="236"/>
      <c r="C38" s="167"/>
      <c r="D38" s="168"/>
      <c r="E38" s="169"/>
      <c r="F38" s="170"/>
      <c r="G38" s="171"/>
      <c r="H38" s="172"/>
      <c r="I38" s="182"/>
      <c r="J38" s="126"/>
    </row>
    <row r="39" spans="1:11" s="23" customFormat="1" ht="39.9" customHeight="1">
      <c r="A39" s="238"/>
      <c r="B39" s="236" t="s">
        <v>31</v>
      </c>
      <c r="C39" s="167"/>
      <c r="D39" s="168"/>
      <c r="E39" s="169"/>
      <c r="F39" s="170"/>
      <c r="G39" s="171"/>
      <c r="H39" s="172"/>
      <c r="I39" s="182"/>
      <c r="J39" s="127"/>
    </row>
    <row r="40" spans="1:11" s="23" customFormat="1" ht="39.9" customHeight="1">
      <c r="A40" s="238"/>
      <c r="B40" s="236"/>
      <c r="C40" s="184"/>
      <c r="D40" s="168"/>
      <c r="E40" s="169"/>
      <c r="F40" s="170"/>
      <c r="G40" s="171"/>
      <c r="H40" s="172"/>
      <c r="I40" s="182"/>
      <c r="J40" s="126"/>
    </row>
    <row r="41" spans="1:11" s="23" customFormat="1" ht="39.9" customHeight="1">
      <c r="A41" s="238"/>
      <c r="B41" s="236"/>
      <c r="C41" s="184"/>
      <c r="D41" s="168"/>
      <c r="E41" s="169"/>
      <c r="F41" s="170"/>
      <c r="G41" s="171"/>
      <c r="H41" s="172"/>
      <c r="I41" s="182"/>
      <c r="J41" s="126"/>
    </row>
    <row r="42" spans="1:11" s="23" customFormat="1" ht="39.9" customHeight="1">
      <c r="A42" s="238"/>
      <c r="B42" s="236" t="s">
        <v>119</v>
      </c>
      <c r="C42" s="167"/>
      <c r="D42" s="175"/>
      <c r="E42" s="176"/>
      <c r="F42" s="177"/>
      <c r="G42" s="178"/>
      <c r="H42" s="179"/>
      <c r="I42" s="185"/>
      <c r="J42" s="126"/>
    </row>
    <row r="43" spans="1:11" ht="39.9" customHeight="1">
      <c r="A43" s="238"/>
      <c r="B43" s="236"/>
      <c r="C43" s="167"/>
      <c r="D43" s="168"/>
      <c r="E43" s="169"/>
      <c r="F43" s="170"/>
      <c r="G43" s="171"/>
      <c r="H43" s="172"/>
      <c r="I43" s="182"/>
      <c r="J43" s="124"/>
    </row>
    <row r="44" spans="1:11" s="23" customFormat="1" ht="39.9" customHeight="1">
      <c r="A44" s="238"/>
      <c r="B44" s="236"/>
      <c r="C44" s="167"/>
      <c r="D44" s="186"/>
      <c r="E44" s="169"/>
      <c r="F44" s="170"/>
      <c r="G44" s="171"/>
      <c r="H44" s="172"/>
      <c r="I44" s="173"/>
      <c r="J44" s="126"/>
    </row>
    <row r="45" spans="1:11" ht="50.1" customHeight="1">
      <c r="A45" s="239"/>
      <c r="B45" s="159" t="s">
        <v>32</v>
      </c>
      <c r="C45" s="187" t="s">
        <v>19</v>
      </c>
      <c r="D45" s="161"/>
      <c r="E45" s="162"/>
      <c r="F45" s="163"/>
      <c r="G45" s="164"/>
      <c r="H45" s="165"/>
      <c r="I45" s="188">
        <f>SUM(I23:I44)</f>
        <v>0</v>
      </c>
      <c r="J45" s="128"/>
    </row>
    <row r="46" spans="1:11" ht="50.1" customHeight="1">
      <c r="A46" s="235" t="s">
        <v>120</v>
      </c>
      <c r="B46" s="158" t="s">
        <v>121</v>
      </c>
      <c r="C46" s="189" t="s">
        <v>122</v>
      </c>
      <c r="D46" s="168"/>
      <c r="E46" s="169"/>
      <c r="F46" s="170"/>
      <c r="G46" s="171"/>
      <c r="H46" s="172"/>
      <c r="I46" s="190"/>
      <c r="J46" s="126"/>
      <c r="K46" s="71"/>
    </row>
    <row r="47" spans="1:11" ht="57.9" customHeight="1">
      <c r="A47" s="235"/>
      <c r="B47" s="96" t="s">
        <v>123</v>
      </c>
      <c r="C47" s="189" t="s">
        <v>122</v>
      </c>
      <c r="D47" s="168"/>
      <c r="E47" s="169"/>
      <c r="F47" s="170"/>
      <c r="G47" s="171"/>
      <c r="H47" s="172"/>
      <c r="I47" s="190"/>
      <c r="J47" s="126"/>
    </row>
    <row r="48" spans="1:11" ht="50.1" customHeight="1">
      <c r="A48" s="235"/>
      <c r="B48" s="95" t="s">
        <v>124</v>
      </c>
      <c r="C48" s="189" t="s">
        <v>122</v>
      </c>
      <c r="D48" s="168"/>
      <c r="E48" s="169"/>
      <c r="F48" s="170"/>
      <c r="G48" s="171"/>
      <c r="H48" s="172"/>
      <c r="I48" s="190"/>
      <c r="J48" s="126"/>
    </row>
    <row r="49" spans="1:10" ht="50.1" customHeight="1">
      <c r="A49" s="235"/>
      <c r="B49" s="159" t="s">
        <v>33</v>
      </c>
      <c r="C49" s="160" t="s">
        <v>19</v>
      </c>
      <c r="D49" s="161"/>
      <c r="E49" s="162"/>
      <c r="F49" s="163"/>
      <c r="G49" s="164"/>
      <c r="H49" s="165"/>
      <c r="I49" s="188">
        <f>SUM(I46:I48)</f>
        <v>0</v>
      </c>
      <c r="J49" s="128"/>
    </row>
    <row r="50" spans="1:10" ht="42.75" customHeight="1">
      <c r="A50" s="235" t="s">
        <v>125</v>
      </c>
      <c r="B50" s="236" t="s">
        <v>126</v>
      </c>
      <c r="C50" s="167"/>
      <c r="D50" s="175"/>
      <c r="E50" s="176"/>
      <c r="F50" s="170"/>
      <c r="G50" s="171"/>
      <c r="H50" s="172"/>
      <c r="I50" s="190"/>
      <c r="J50" s="126"/>
    </row>
    <row r="51" spans="1:10" ht="42.75" customHeight="1">
      <c r="A51" s="235"/>
      <c r="B51" s="236"/>
      <c r="C51" s="167"/>
      <c r="D51" s="175"/>
      <c r="E51" s="176"/>
      <c r="F51" s="170"/>
      <c r="G51" s="171"/>
      <c r="H51" s="172"/>
      <c r="I51" s="190"/>
      <c r="J51" s="126"/>
    </row>
    <row r="52" spans="1:10" ht="42.75" customHeight="1">
      <c r="A52" s="235"/>
      <c r="B52" s="236"/>
      <c r="C52" s="167"/>
      <c r="D52" s="175"/>
      <c r="E52" s="176"/>
      <c r="F52" s="170"/>
      <c r="G52" s="171"/>
      <c r="H52" s="172"/>
      <c r="I52" s="190"/>
      <c r="J52" s="126"/>
    </row>
    <row r="53" spans="1:10" s="25" customFormat="1" ht="42.75" customHeight="1">
      <c r="A53" s="235"/>
      <c r="B53" s="236"/>
      <c r="C53" s="167"/>
      <c r="D53" s="175"/>
      <c r="E53" s="176"/>
      <c r="F53" s="177"/>
      <c r="G53" s="178"/>
      <c r="H53" s="179"/>
      <c r="I53" s="191"/>
      <c r="J53" s="126"/>
    </row>
    <row r="54" spans="1:10" s="25" customFormat="1" ht="42.75" customHeight="1">
      <c r="A54" s="235"/>
      <c r="B54" s="236"/>
      <c r="C54" s="167"/>
      <c r="D54" s="175"/>
      <c r="E54" s="176"/>
      <c r="F54" s="177"/>
      <c r="G54" s="178"/>
      <c r="H54" s="179"/>
      <c r="I54" s="191"/>
      <c r="J54" s="126"/>
    </row>
    <row r="55" spans="1:10" ht="50.1" customHeight="1">
      <c r="A55" s="235"/>
      <c r="B55" s="159" t="s">
        <v>34</v>
      </c>
      <c r="C55" s="160" t="s">
        <v>19</v>
      </c>
      <c r="D55" s="161"/>
      <c r="E55" s="162"/>
      <c r="F55" s="163"/>
      <c r="G55" s="164"/>
      <c r="H55" s="165"/>
      <c r="I55" s="188">
        <f>SUM(I50:I54)</f>
        <v>0</v>
      </c>
      <c r="J55" s="128"/>
    </row>
    <row r="56" spans="1:10" ht="38.25" customHeight="1">
      <c r="A56" s="237" t="s">
        <v>127</v>
      </c>
      <c r="B56" s="240" t="s">
        <v>128</v>
      </c>
      <c r="C56" s="167"/>
      <c r="D56" s="168"/>
      <c r="E56" s="169"/>
      <c r="F56" s="170"/>
      <c r="G56" s="171"/>
      <c r="H56" s="172"/>
      <c r="I56" s="190"/>
      <c r="J56" s="126"/>
    </row>
    <row r="57" spans="1:10" s="23" customFormat="1" ht="38.25" customHeight="1">
      <c r="A57" s="238"/>
      <c r="B57" s="241"/>
      <c r="C57" s="167"/>
      <c r="D57" s="168"/>
      <c r="E57" s="169"/>
      <c r="F57" s="170"/>
      <c r="G57" s="171"/>
      <c r="H57" s="172"/>
      <c r="I57" s="190"/>
      <c r="J57" s="127"/>
    </row>
    <row r="58" spans="1:10" s="23" customFormat="1" ht="38.25" customHeight="1">
      <c r="A58" s="238"/>
      <c r="B58" s="241"/>
      <c r="C58" s="167"/>
      <c r="D58" s="168"/>
      <c r="E58" s="169"/>
      <c r="F58" s="170"/>
      <c r="G58" s="171"/>
      <c r="H58" s="172"/>
      <c r="I58" s="190"/>
      <c r="J58" s="127"/>
    </row>
    <row r="59" spans="1:10" ht="50.1" customHeight="1">
      <c r="A59" s="239"/>
      <c r="B59" s="159" t="s">
        <v>35</v>
      </c>
      <c r="C59" s="160" t="s">
        <v>19</v>
      </c>
      <c r="D59" s="161"/>
      <c r="E59" s="162"/>
      <c r="F59" s="163"/>
      <c r="G59" s="164"/>
      <c r="H59" s="165"/>
      <c r="I59" s="188">
        <f>SUM(I56:I58)</f>
        <v>0</v>
      </c>
      <c r="J59" s="128"/>
    </row>
    <row r="60" spans="1:10" ht="39.75" customHeight="1">
      <c r="A60" s="235" t="s">
        <v>36</v>
      </c>
      <c r="B60" s="236" t="s">
        <v>37</v>
      </c>
      <c r="C60" s="184"/>
      <c r="D60" s="168"/>
      <c r="E60" s="169"/>
      <c r="F60" s="170"/>
      <c r="G60" s="171"/>
      <c r="H60" s="172"/>
      <c r="I60" s="190"/>
      <c r="J60" s="126"/>
    </row>
    <row r="61" spans="1:10" ht="39.75" customHeight="1">
      <c r="A61" s="235"/>
      <c r="B61" s="236"/>
      <c r="C61" s="192"/>
      <c r="D61" s="168"/>
      <c r="E61" s="169"/>
      <c r="F61" s="170"/>
      <c r="G61" s="171"/>
      <c r="H61" s="172"/>
      <c r="I61" s="190"/>
      <c r="J61" s="127"/>
    </row>
    <row r="62" spans="1:10" ht="39.75" customHeight="1">
      <c r="A62" s="235"/>
      <c r="B62" s="236"/>
      <c r="C62" s="167"/>
      <c r="D62" s="168"/>
      <c r="E62" s="169"/>
      <c r="F62" s="170"/>
      <c r="G62" s="171"/>
      <c r="H62" s="172"/>
      <c r="I62" s="190"/>
      <c r="J62" s="126"/>
    </row>
    <row r="63" spans="1:10" ht="50.1" customHeight="1">
      <c r="A63" s="235"/>
      <c r="B63" s="159" t="s">
        <v>38</v>
      </c>
      <c r="C63" s="160" t="s">
        <v>19</v>
      </c>
      <c r="D63" s="161"/>
      <c r="E63" s="193"/>
      <c r="F63" s="194"/>
      <c r="G63" s="195"/>
      <c r="H63" s="196"/>
      <c r="I63" s="188">
        <f>SUM(I60:I62)</f>
        <v>0</v>
      </c>
      <c r="J63" s="128"/>
    </row>
    <row r="64" spans="1:10" ht="39.75" customHeight="1">
      <c r="A64" s="235" t="s">
        <v>39</v>
      </c>
      <c r="B64" s="236" t="s">
        <v>40</v>
      </c>
      <c r="C64" s="167"/>
      <c r="D64" s="168"/>
      <c r="E64" s="169"/>
      <c r="F64" s="170"/>
      <c r="G64" s="171"/>
      <c r="H64" s="172"/>
      <c r="I64" s="190"/>
      <c r="J64" s="126"/>
    </row>
    <row r="65" spans="1:13" ht="39.75" customHeight="1">
      <c r="A65" s="235"/>
      <c r="B65" s="236"/>
      <c r="C65" s="184"/>
      <c r="D65" s="168"/>
      <c r="E65" s="169"/>
      <c r="F65" s="170"/>
      <c r="G65" s="171"/>
      <c r="H65" s="172"/>
      <c r="I65" s="190"/>
      <c r="J65" s="127"/>
    </row>
    <row r="66" spans="1:13" ht="39.75" customHeight="1">
      <c r="A66" s="235"/>
      <c r="B66" s="236"/>
      <c r="C66" s="192"/>
      <c r="D66" s="168"/>
      <c r="E66" s="169"/>
      <c r="F66" s="170"/>
      <c r="G66" s="171"/>
      <c r="H66" s="172"/>
      <c r="I66" s="190"/>
      <c r="J66" s="124"/>
    </row>
    <row r="67" spans="1:13" ht="39.75" customHeight="1">
      <c r="A67" s="235"/>
      <c r="B67" s="242" t="s">
        <v>41</v>
      </c>
      <c r="C67" s="167"/>
      <c r="D67" s="168"/>
      <c r="E67" s="169"/>
      <c r="F67" s="170"/>
      <c r="G67" s="171"/>
      <c r="H67" s="172"/>
      <c r="I67" s="190"/>
      <c r="J67" s="127"/>
    </row>
    <row r="68" spans="1:13" ht="39.75" customHeight="1">
      <c r="A68" s="235"/>
      <c r="B68" s="242"/>
      <c r="C68" s="167"/>
      <c r="D68" s="168"/>
      <c r="E68" s="169"/>
      <c r="F68" s="170"/>
      <c r="G68" s="171"/>
      <c r="H68" s="172"/>
      <c r="I68" s="190"/>
      <c r="J68" s="126"/>
    </row>
    <row r="69" spans="1:13" ht="39.75" customHeight="1">
      <c r="A69" s="235"/>
      <c r="B69" s="242"/>
      <c r="C69" s="167"/>
      <c r="D69" s="168"/>
      <c r="E69" s="169"/>
      <c r="F69" s="170"/>
      <c r="G69" s="171"/>
      <c r="H69" s="172"/>
      <c r="I69" s="190"/>
      <c r="J69" s="126"/>
    </row>
    <row r="70" spans="1:13" ht="50.1" customHeight="1">
      <c r="A70" s="235"/>
      <c r="B70" s="159" t="s">
        <v>42</v>
      </c>
      <c r="C70" s="160" t="s">
        <v>19</v>
      </c>
      <c r="D70" s="161"/>
      <c r="E70" s="193"/>
      <c r="F70" s="194"/>
      <c r="G70" s="195"/>
      <c r="H70" s="196"/>
      <c r="I70" s="188">
        <f>SUM(I64:I69)</f>
        <v>0</v>
      </c>
      <c r="J70" s="128"/>
    </row>
    <row r="71" spans="1:13" ht="38.25" customHeight="1">
      <c r="A71" s="235" t="s">
        <v>43</v>
      </c>
      <c r="B71" s="236" t="s">
        <v>44</v>
      </c>
      <c r="C71" s="192"/>
      <c r="D71" s="168"/>
      <c r="E71" s="197"/>
      <c r="F71" s="170"/>
      <c r="G71" s="171"/>
      <c r="H71" s="172"/>
      <c r="I71" s="190"/>
      <c r="J71" s="129"/>
    </row>
    <row r="72" spans="1:13" ht="38.25" customHeight="1">
      <c r="A72" s="235"/>
      <c r="B72" s="236"/>
      <c r="C72" s="167"/>
      <c r="D72" s="168"/>
      <c r="E72" s="197"/>
      <c r="F72" s="170"/>
      <c r="G72" s="171"/>
      <c r="H72" s="172"/>
      <c r="I72" s="190"/>
      <c r="J72" s="129"/>
    </row>
    <row r="73" spans="1:13" ht="38.25" customHeight="1">
      <c r="A73" s="235"/>
      <c r="B73" s="236"/>
      <c r="C73" s="192"/>
      <c r="D73" s="168"/>
      <c r="E73" s="197"/>
      <c r="F73" s="170"/>
      <c r="G73" s="171"/>
      <c r="H73" s="172"/>
      <c r="I73" s="190"/>
      <c r="J73" s="129"/>
    </row>
    <row r="74" spans="1:13" ht="50.1" customHeight="1">
      <c r="A74" s="235"/>
      <c r="B74" s="159" t="s">
        <v>45</v>
      </c>
      <c r="C74" s="160" t="s">
        <v>19</v>
      </c>
      <c r="D74" s="161"/>
      <c r="E74" s="193"/>
      <c r="F74" s="194"/>
      <c r="G74" s="195"/>
      <c r="H74" s="196"/>
      <c r="I74" s="188">
        <f>SUM(I71:I73)</f>
        <v>0</v>
      </c>
      <c r="J74" s="128"/>
    </row>
    <row r="75" spans="1:13" ht="50.1" customHeight="1">
      <c r="A75" s="235" t="s">
        <v>46</v>
      </c>
      <c r="B75" s="198" t="s">
        <v>47</v>
      </c>
      <c r="C75" s="167" t="s">
        <v>129</v>
      </c>
      <c r="D75" s="175">
        <v>30000</v>
      </c>
      <c r="E75" s="176">
        <v>550</v>
      </c>
      <c r="F75" s="170" t="s">
        <v>29</v>
      </c>
      <c r="G75" s="171">
        <v>1</v>
      </c>
      <c r="H75" s="172" t="s">
        <v>22</v>
      </c>
      <c r="I75" s="190">
        <f t="shared" ref="I75" si="2">D75*E75*G75</f>
        <v>16500000</v>
      </c>
      <c r="J75" s="126" t="s">
        <v>140</v>
      </c>
    </row>
    <row r="76" spans="1:13" ht="50.1" customHeight="1">
      <c r="A76" s="235"/>
      <c r="B76" s="199"/>
      <c r="C76" s="167"/>
      <c r="D76" s="168"/>
      <c r="E76" s="169"/>
      <c r="F76" s="170"/>
      <c r="G76" s="171"/>
      <c r="H76" s="172"/>
      <c r="I76" s="190"/>
      <c r="J76" s="130"/>
    </row>
    <row r="77" spans="1:13" ht="50.1" customHeight="1">
      <c r="A77" s="235"/>
      <c r="B77" s="159" t="s">
        <v>48</v>
      </c>
      <c r="C77" s="160" t="s">
        <v>19</v>
      </c>
      <c r="D77" s="161"/>
      <c r="E77" s="193"/>
      <c r="F77" s="194"/>
      <c r="G77" s="195"/>
      <c r="H77" s="196"/>
      <c r="I77" s="188">
        <f>SUM(I75:I76)</f>
        <v>16500000</v>
      </c>
      <c r="J77" s="128"/>
      <c r="K77" s="71"/>
      <c r="L77" s="71"/>
      <c r="M77" s="72"/>
    </row>
    <row r="78" spans="1:13" ht="50.1" customHeight="1">
      <c r="A78" s="237" t="s">
        <v>49</v>
      </c>
      <c r="B78" s="199" t="s">
        <v>50</v>
      </c>
      <c r="C78" s="200"/>
      <c r="D78" s="175"/>
      <c r="E78" s="169">
        <v>1</v>
      </c>
      <c r="F78" s="170" t="s">
        <v>17</v>
      </c>
      <c r="G78" s="171">
        <v>1</v>
      </c>
      <c r="H78" s="172" t="s">
        <v>17</v>
      </c>
      <c r="I78" s="190">
        <f>D78*E78*G78</f>
        <v>0</v>
      </c>
      <c r="J78" s="131" t="s">
        <v>130</v>
      </c>
      <c r="K78" s="58"/>
    </row>
    <row r="79" spans="1:13" ht="50.1" customHeight="1" thickBot="1">
      <c r="A79" s="253"/>
      <c r="B79" s="201" t="s">
        <v>51</v>
      </c>
      <c r="C79" s="202" t="s">
        <v>19</v>
      </c>
      <c r="D79" s="203"/>
      <c r="E79" s="204"/>
      <c r="F79" s="205"/>
      <c r="G79" s="206"/>
      <c r="H79" s="207"/>
      <c r="I79" s="208">
        <f>SUM(I78)</f>
        <v>0</v>
      </c>
      <c r="J79" s="209"/>
      <c r="K79" s="73"/>
      <c r="L79" s="74"/>
    </row>
    <row r="80" spans="1:13" ht="28.8" customHeight="1">
      <c r="A80" s="26"/>
      <c r="B80" s="26"/>
      <c r="C80" s="210"/>
      <c r="D80" s="210"/>
      <c r="E80" s="211"/>
      <c r="F80" s="212"/>
      <c r="G80" s="213"/>
      <c r="H80" s="210"/>
      <c r="I80" s="214"/>
      <c r="J80" s="215"/>
    </row>
    <row r="81" spans="1:10" ht="28.2" customHeight="1">
      <c r="A81" s="26"/>
      <c r="B81" s="26"/>
      <c r="C81" s="32" t="s">
        <v>52</v>
      </c>
      <c r="D81" s="254"/>
      <c r="E81" s="255"/>
      <c r="F81" s="255"/>
      <c r="G81" s="255"/>
      <c r="H81" s="256"/>
      <c r="I81" s="112">
        <f>I19+I22+I45+I49+I55+I59+I63+I70+I74+I77+I79</f>
        <v>56579090.909090906</v>
      </c>
      <c r="J81" s="216"/>
    </row>
    <row r="82" spans="1:10" ht="28.2" customHeight="1">
      <c r="A82" s="110"/>
      <c r="B82" s="217"/>
      <c r="C82" s="37" t="s">
        <v>53</v>
      </c>
      <c r="D82" s="257"/>
      <c r="E82" s="258"/>
      <c r="F82" s="258"/>
      <c r="G82" s="258"/>
      <c r="H82" s="259"/>
      <c r="I82" s="113">
        <f>I81*0.1</f>
        <v>5657909.0909090908</v>
      </c>
      <c r="J82" s="218"/>
    </row>
    <row r="83" spans="1:10" ht="28.2" customHeight="1">
      <c r="A83" s="110"/>
      <c r="B83" s="217"/>
      <c r="C83" s="40" t="s">
        <v>54</v>
      </c>
      <c r="D83" s="260"/>
      <c r="E83" s="261"/>
      <c r="F83" s="261"/>
      <c r="G83" s="261"/>
      <c r="H83" s="262"/>
      <c r="I83" s="114">
        <f>ROUNDDOWN((I81+I82),-5)</f>
        <v>62200000</v>
      </c>
      <c r="J83" s="219" t="s">
        <v>131</v>
      </c>
    </row>
    <row r="84" spans="1:10" ht="28.2" customHeight="1">
      <c r="B84" s="51"/>
      <c r="C84" s="51"/>
      <c r="D84" s="51"/>
      <c r="E84" s="220"/>
      <c r="F84" s="221"/>
      <c r="G84" s="222"/>
      <c r="H84" s="223"/>
      <c r="I84" s="224"/>
      <c r="J84" s="225" t="s">
        <v>55</v>
      </c>
    </row>
    <row r="85" spans="1:10" ht="28.2" customHeight="1">
      <c r="B85" s="51"/>
      <c r="C85" s="51"/>
      <c r="D85" s="51"/>
      <c r="E85" s="220"/>
      <c r="F85" s="221"/>
      <c r="G85" s="222"/>
      <c r="H85" s="223"/>
      <c r="I85" s="120"/>
      <c r="J85" s="57"/>
    </row>
    <row r="86" spans="1:10" ht="28.2" customHeight="1">
      <c r="B86" s="51"/>
      <c r="C86" s="64" t="s">
        <v>132</v>
      </c>
      <c r="D86" s="263" t="s">
        <v>133</v>
      </c>
      <c r="E86" s="263"/>
      <c r="F86" s="250" t="s">
        <v>134</v>
      </c>
      <c r="G86" s="250"/>
      <c r="H86" s="250"/>
      <c r="I86" s="115" t="s">
        <v>135</v>
      </c>
      <c r="J86" s="75"/>
    </row>
    <row r="87" spans="1:10" ht="28.2" customHeight="1">
      <c r="B87" s="51"/>
      <c r="C87" s="62" t="s">
        <v>136</v>
      </c>
      <c r="D87" s="251">
        <f>+I81*10%</f>
        <v>5657909.0909090908</v>
      </c>
      <c r="E87" s="251"/>
      <c r="F87" s="252">
        <f>+D87*10%</f>
        <v>565790.90909090906</v>
      </c>
      <c r="G87" s="252"/>
      <c r="H87" s="252"/>
      <c r="I87" s="116">
        <f>+D87+F87</f>
        <v>6223700</v>
      </c>
      <c r="J87" s="76"/>
    </row>
    <row r="88" spans="1:10" ht="28.2" customHeight="1">
      <c r="B88" s="51"/>
      <c r="C88" s="62" t="s">
        <v>137</v>
      </c>
      <c r="D88" s="245">
        <f>+I81*40%</f>
        <v>22631636.363636363</v>
      </c>
      <c r="E88" s="245"/>
      <c r="F88" s="246">
        <f t="shared" ref="F88:F89" si="3">+D88*10%</f>
        <v>2263163.6363636362</v>
      </c>
      <c r="G88" s="246"/>
      <c r="H88" s="246"/>
      <c r="I88" s="117">
        <f>+D88+F88</f>
        <v>24894800</v>
      </c>
      <c r="J88" s="76"/>
    </row>
    <row r="89" spans="1:10" ht="28.2" customHeight="1">
      <c r="B89" s="51"/>
      <c r="C89" s="63" t="s">
        <v>138</v>
      </c>
      <c r="D89" s="247">
        <f>+I81*50%</f>
        <v>28289545.454545453</v>
      </c>
      <c r="E89" s="247"/>
      <c r="F89" s="248">
        <f t="shared" si="3"/>
        <v>2828954.5454545454</v>
      </c>
      <c r="G89" s="248"/>
      <c r="H89" s="248"/>
      <c r="I89" s="118">
        <f>+I83-I87-I88</f>
        <v>31081500</v>
      </c>
      <c r="J89" s="76"/>
    </row>
    <row r="90" spans="1:10" ht="28.2" customHeight="1">
      <c r="B90" s="51"/>
      <c r="C90" s="61" t="s">
        <v>135</v>
      </c>
      <c r="D90" s="249">
        <f>+D87+D88+D89</f>
        <v>56579090.909090906</v>
      </c>
      <c r="E90" s="249"/>
      <c r="F90" s="243">
        <f>+F87+F88+F89</f>
        <v>5657909.0909090908</v>
      </c>
      <c r="G90" s="243"/>
      <c r="H90" s="243"/>
      <c r="I90" s="119">
        <f>I83</f>
        <v>62200000</v>
      </c>
      <c r="J90" s="77"/>
    </row>
    <row r="91" spans="1:10">
      <c r="F91" s="244"/>
      <c r="G91" s="244"/>
    </row>
    <row r="92" spans="1:10" s="51" customFormat="1">
      <c r="A92" s="105"/>
      <c r="D92" s="52"/>
      <c r="E92" s="53"/>
      <c r="F92" s="54"/>
      <c r="G92" s="55"/>
      <c r="H92" s="56"/>
      <c r="I92" s="120"/>
      <c r="J92" s="57"/>
    </row>
    <row r="93" spans="1:10">
      <c r="G93" s="47"/>
      <c r="I93" s="120"/>
      <c r="J93" s="60"/>
    </row>
    <row r="97" s="6" customFormat="1" ht="13.8"/>
  </sheetData>
  <autoFilter ref="A11:L79"/>
  <mergeCells count="59">
    <mergeCell ref="G6:H6"/>
    <mergeCell ref="G7:H7"/>
    <mergeCell ref="I3:J3"/>
    <mergeCell ref="I4:J4"/>
    <mergeCell ref="I5:J5"/>
    <mergeCell ref="I6:J6"/>
    <mergeCell ref="I7:J7"/>
    <mergeCell ref="A1:J1"/>
    <mergeCell ref="D2:J2"/>
    <mergeCell ref="G3:H3"/>
    <mergeCell ref="G4:H4"/>
    <mergeCell ref="G5:H5"/>
    <mergeCell ref="A20:A22"/>
    <mergeCell ref="D9:E9"/>
    <mergeCell ref="A10:A11"/>
    <mergeCell ref="B10:B11"/>
    <mergeCell ref="C10:C11"/>
    <mergeCell ref="D10:I10"/>
    <mergeCell ref="B16:B17"/>
    <mergeCell ref="A12:A19"/>
    <mergeCell ref="B12:B13"/>
    <mergeCell ref="B14:B15"/>
    <mergeCell ref="B34:B35"/>
    <mergeCell ref="B36:B38"/>
    <mergeCell ref="B39:B41"/>
    <mergeCell ref="B42:B44"/>
    <mergeCell ref="A46:A49"/>
    <mergeCell ref="A23:A45"/>
    <mergeCell ref="B23:B25"/>
    <mergeCell ref="B26:B27"/>
    <mergeCell ref="B28:B29"/>
    <mergeCell ref="B32:B33"/>
    <mergeCell ref="F86:H86"/>
    <mergeCell ref="D87:E87"/>
    <mergeCell ref="F87:H87"/>
    <mergeCell ref="A78:A79"/>
    <mergeCell ref="D81:H81"/>
    <mergeCell ref="D82:H82"/>
    <mergeCell ref="D83:H83"/>
    <mergeCell ref="D86:E86"/>
    <mergeCell ref="F90:H90"/>
    <mergeCell ref="F91:G91"/>
    <mergeCell ref="D88:E88"/>
    <mergeCell ref="F88:H88"/>
    <mergeCell ref="D89:E89"/>
    <mergeCell ref="F89:H89"/>
    <mergeCell ref="D90:E90"/>
    <mergeCell ref="A75:A77"/>
    <mergeCell ref="A50:A55"/>
    <mergeCell ref="B50:B54"/>
    <mergeCell ref="A56:A59"/>
    <mergeCell ref="B56:B58"/>
    <mergeCell ref="A64:A70"/>
    <mergeCell ref="B64:B66"/>
    <mergeCell ref="B67:B69"/>
    <mergeCell ref="A71:A74"/>
    <mergeCell ref="B71:B73"/>
    <mergeCell ref="A60:A63"/>
    <mergeCell ref="B60:B62"/>
  </mergeCells>
  <phoneticPr fontId="2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5" fitToHeight="8" orientation="landscape" r:id="rId1"/>
  <rowBreaks count="4" manualBreakCount="4">
    <brk id="22" max="9" man="1"/>
    <brk id="45" max="9" man="1"/>
    <brk id="55" max="9" man="1"/>
    <brk id="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L38"/>
  <sheetViews>
    <sheetView showGridLines="0" zoomScale="80" zoomScaleNormal="80" zoomScaleSheetLayoutView="70" workbookViewId="0">
      <selection activeCell="E5" sqref="E5"/>
    </sheetView>
  </sheetViews>
  <sheetFormatPr defaultColWidth="9" defaultRowHeight="15.6"/>
  <cols>
    <col min="1" max="1" width="14" style="6" customWidth="1"/>
    <col min="2" max="2" width="23.796875" style="43" customWidth="1"/>
    <col min="3" max="3" width="20.5" style="6" customWidth="1"/>
    <col min="4" max="4" width="7.19921875" style="6" customWidth="1"/>
    <col min="5" max="5" width="59.19921875" style="45" customWidth="1"/>
    <col min="6" max="6" width="17.69921875" style="46" bestFit="1" customWidth="1"/>
    <col min="7" max="7" width="7.8984375" style="47" customWidth="1"/>
    <col min="8" max="8" width="16.5" style="6" bestFit="1" customWidth="1"/>
    <col min="9" max="9" width="18.09765625" style="50" bestFit="1" customWidth="1"/>
    <col min="10" max="10" width="5.8984375" style="6" customWidth="1"/>
    <col min="11" max="11" width="20.69921875" style="6" customWidth="1"/>
    <col min="12" max="12" width="30.5" style="6" customWidth="1"/>
    <col min="13" max="16384" width="9" style="6"/>
  </cols>
  <sheetData>
    <row r="1" spans="1:12" s="233" customFormat="1" ht="32.25" customHeight="1">
      <c r="A1" s="305" t="s">
        <v>69</v>
      </c>
      <c r="B1" s="305"/>
      <c r="C1" s="305"/>
      <c r="D1" s="305"/>
      <c r="E1" s="305"/>
      <c r="F1" s="305"/>
      <c r="G1" s="305"/>
      <c r="H1" s="305"/>
      <c r="I1" s="305"/>
    </row>
    <row r="2" spans="1:12" ht="20.100000000000001" customHeight="1">
      <c r="A2" s="2" t="s">
        <v>0</v>
      </c>
      <c r="B2" s="3"/>
      <c r="C2" s="4"/>
      <c r="D2" s="306"/>
      <c r="E2" s="306"/>
      <c r="F2" s="306"/>
      <c r="G2" s="306"/>
      <c r="H2" s="306"/>
      <c r="I2" s="306"/>
    </row>
    <row r="3" spans="1:12" ht="20.100000000000001" customHeight="1">
      <c r="A3" s="7" t="s">
        <v>1</v>
      </c>
      <c r="B3" s="2" t="s">
        <v>2</v>
      </c>
      <c r="C3" s="4"/>
      <c r="D3" s="1"/>
      <c r="E3" s="69"/>
      <c r="F3" s="97"/>
      <c r="G3" s="97"/>
      <c r="H3" s="97"/>
      <c r="I3" s="97"/>
      <c r="J3" s="1"/>
    </row>
    <row r="4" spans="1:12" ht="20.100000000000001" customHeight="1">
      <c r="A4" s="7" t="s">
        <v>3</v>
      </c>
      <c r="B4" s="2" t="s">
        <v>70</v>
      </c>
      <c r="C4" s="4"/>
      <c r="D4" s="1"/>
      <c r="E4" s="15"/>
      <c r="F4" s="18"/>
      <c r="G4" s="19"/>
      <c r="H4" s="14"/>
      <c r="I4" s="23"/>
      <c r="J4" s="1"/>
    </row>
    <row r="5" spans="1:12" ht="20.100000000000001" customHeight="1">
      <c r="A5" s="7" t="s">
        <v>4</v>
      </c>
      <c r="B5" s="2" t="s">
        <v>68</v>
      </c>
      <c r="C5" s="4"/>
      <c r="D5" s="1"/>
      <c r="E5" s="66"/>
      <c r="F5" s="18"/>
      <c r="G5" s="19"/>
      <c r="H5" s="14"/>
      <c r="I5" s="20"/>
      <c r="J5" s="1"/>
    </row>
    <row r="6" spans="1:12" ht="19.5" customHeight="1">
      <c r="A6" s="7"/>
      <c r="B6" s="8"/>
      <c r="C6" s="9"/>
      <c r="D6" s="1"/>
      <c r="E6" s="66"/>
      <c r="F6" s="18"/>
      <c r="G6" s="19"/>
      <c r="H6" s="14"/>
      <c r="I6" s="20"/>
      <c r="J6" s="1"/>
    </row>
    <row r="7" spans="1:12" s="9" customFormat="1" ht="21" customHeight="1" thickBot="1">
      <c r="A7" s="10" t="s">
        <v>5</v>
      </c>
      <c r="B7" s="68">
        <f>H31</f>
        <v>62200000</v>
      </c>
      <c r="C7" s="11" t="s">
        <v>6</v>
      </c>
      <c r="D7" s="1"/>
      <c r="E7" s="17"/>
      <c r="F7" s="18"/>
      <c r="G7" s="19"/>
      <c r="H7" s="14"/>
      <c r="I7" s="20"/>
      <c r="J7" s="1"/>
    </row>
    <row r="8" spans="1:12" ht="14.25" customHeight="1" thickTop="1">
      <c r="A8" s="12"/>
      <c r="B8" s="12"/>
      <c r="C8" s="12"/>
      <c r="D8" s="13"/>
      <c r="E8" s="17"/>
      <c r="F8" s="18"/>
      <c r="G8" s="19"/>
      <c r="H8" s="14"/>
      <c r="I8" s="20"/>
    </row>
    <row r="9" spans="1:12" ht="20.100000000000001" customHeight="1">
      <c r="D9" s="16"/>
      <c r="E9" s="70"/>
      <c r="F9" s="18"/>
      <c r="G9" s="19"/>
      <c r="H9" s="14"/>
      <c r="I9" s="20"/>
    </row>
    <row r="10" spans="1:12" ht="20.100000000000001" customHeight="1" thickBot="1">
      <c r="B10" s="15"/>
      <c r="C10" s="16"/>
      <c r="D10" s="16"/>
      <c r="E10" s="17"/>
      <c r="F10" s="18"/>
      <c r="G10" s="19"/>
      <c r="H10" s="14"/>
      <c r="I10" s="20" t="s">
        <v>8</v>
      </c>
    </row>
    <row r="11" spans="1:12" ht="23.25" customHeight="1">
      <c r="A11" s="266" t="s">
        <v>9</v>
      </c>
      <c r="B11" s="268" t="s">
        <v>10</v>
      </c>
      <c r="C11" s="307" t="s">
        <v>72</v>
      </c>
      <c r="D11" s="309" t="s">
        <v>71</v>
      </c>
      <c r="E11" s="311" t="s">
        <v>11</v>
      </c>
      <c r="F11" s="313" t="s">
        <v>73</v>
      </c>
      <c r="G11" s="314"/>
      <c r="H11" s="314"/>
      <c r="I11" s="314"/>
      <c r="J11" s="314"/>
      <c r="K11" s="315"/>
      <c r="L11" s="292" t="s">
        <v>12</v>
      </c>
    </row>
    <row r="12" spans="1:12" ht="37.5" customHeight="1">
      <c r="A12" s="267"/>
      <c r="B12" s="269"/>
      <c r="C12" s="308"/>
      <c r="D12" s="310"/>
      <c r="E12" s="312"/>
      <c r="F12" s="78" t="s">
        <v>74</v>
      </c>
      <c r="G12" s="79" t="s">
        <v>13</v>
      </c>
      <c r="H12" s="80" t="s">
        <v>14</v>
      </c>
      <c r="I12" s="79" t="s">
        <v>15</v>
      </c>
      <c r="J12" s="80"/>
      <c r="K12" s="81" t="s">
        <v>75</v>
      </c>
      <c r="L12" s="293"/>
    </row>
    <row r="13" spans="1:12" s="43" customFormat="1" ht="37.200000000000003" customHeight="1">
      <c r="A13" s="294" t="s">
        <v>86</v>
      </c>
      <c r="B13" s="297" t="s">
        <v>79</v>
      </c>
      <c r="C13" s="298" t="s">
        <v>80</v>
      </c>
      <c r="D13" s="98">
        <v>1</v>
      </c>
      <c r="E13" s="99" t="s">
        <v>78</v>
      </c>
      <c r="F13" s="100">
        <f>4500000</f>
        <v>4500000</v>
      </c>
      <c r="G13" s="101">
        <v>1</v>
      </c>
      <c r="H13" s="102" t="s">
        <v>17</v>
      </c>
      <c r="I13" s="101">
        <v>3</v>
      </c>
      <c r="J13" s="103" t="s">
        <v>81</v>
      </c>
      <c r="K13" s="104">
        <f t="shared" ref="K13:K22" si="0">F13*G13*I13</f>
        <v>13500000</v>
      </c>
      <c r="L13" s="300" t="s">
        <v>143</v>
      </c>
    </row>
    <row r="14" spans="1:12" s="43" customFormat="1" ht="37.200000000000003" customHeight="1">
      <c r="A14" s="295"/>
      <c r="B14" s="297"/>
      <c r="C14" s="299"/>
      <c r="D14" s="98">
        <v>2</v>
      </c>
      <c r="E14" s="99" t="s">
        <v>76</v>
      </c>
      <c r="F14" s="100">
        <f>450000</f>
        <v>450000</v>
      </c>
      <c r="G14" s="101">
        <v>2</v>
      </c>
      <c r="H14" s="102" t="s">
        <v>82</v>
      </c>
      <c r="I14" s="101">
        <v>2</v>
      </c>
      <c r="J14" s="103" t="s">
        <v>81</v>
      </c>
      <c r="K14" s="104">
        <f t="shared" si="0"/>
        <v>1800000</v>
      </c>
      <c r="L14" s="301"/>
    </row>
    <row r="15" spans="1:12" s="43" customFormat="1" ht="37.200000000000003" customHeight="1">
      <c r="A15" s="295"/>
      <c r="B15" s="298" t="s">
        <v>83</v>
      </c>
      <c r="C15" s="299"/>
      <c r="D15" s="98">
        <v>3</v>
      </c>
      <c r="E15" s="99" t="s">
        <v>78</v>
      </c>
      <c r="F15" s="100">
        <f>1500000</f>
        <v>1500000</v>
      </c>
      <c r="G15" s="101">
        <v>1</v>
      </c>
      <c r="H15" s="102" t="s">
        <v>17</v>
      </c>
      <c r="I15" s="101">
        <v>3</v>
      </c>
      <c r="J15" s="103" t="s">
        <v>81</v>
      </c>
      <c r="K15" s="104">
        <f t="shared" si="0"/>
        <v>4500000</v>
      </c>
      <c r="L15" s="301"/>
    </row>
    <row r="16" spans="1:12" s="43" customFormat="1" ht="37.200000000000003" customHeight="1">
      <c r="A16" s="295"/>
      <c r="B16" s="302"/>
      <c r="C16" s="299"/>
      <c r="D16" s="98">
        <v>4</v>
      </c>
      <c r="E16" s="99" t="s">
        <v>77</v>
      </c>
      <c r="F16" s="100">
        <f>150000</f>
        <v>150000</v>
      </c>
      <c r="G16" s="101">
        <v>1.5</v>
      </c>
      <c r="H16" s="102" t="s">
        <v>82</v>
      </c>
      <c r="I16" s="101">
        <v>2</v>
      </c>
      <c r="J16" s="103" t="s">
        <v>81</v>
      </c>
      <c r="K16" s="104">
        <f t="shared" si="0"/>
        <v>450000</v>
      </c>
      <c r="L16" s="301"/>
    </row>
    <row r="17" spans="1:12" s="43" customFormat="1" ht="37.200000000000003" customHeight="1">
      <c r="A17" s="295"/>
      <c r="B17" s="298" t="s">
        <v>84</v>
      </c>
      <c r="C17" s="299"/>
      <c r="D17" s="98">
        <v>5</v>
      </c>
      <c r="E17" s="99" t="s">
        <v>78</v>
      </c>
      <c r="F17" s="100">
        <v>1200000</v>
      </c>
      <c r="G17" s="101">
        <v>1</v>
      </c>
      <c r="H17" s="102" t="s">
        <v>17</v>
      </c>
      <c r="I17" s="101">
        <v>3</v>
      </c>
      <c r="J17" s="103" t="s">
        <v>81</v>
      </c>
      <c r="K17" s="104">
        <f t="shared" si="0"/>
        <v>3600000</v>
      </c>
      <c r="L17" s="301"/>
    </row>
    <row r="18" spans="1:12" s="43" customFormat="1" ht="37.200000000000003" customHeight="1">
      <c r="A18" s="295"/>
      <c r="B18" s="302"/>
      <c r="C18" s="299"/>
      <c r="D18" s="98">
        <v>6</v>
      </c>
      <c r="E18" s="99" t="s">
        <v>77</v>
      </c>
      <c r="F18" s="100">
        <v>120000</v>
      </c>
      <c r="G18" s="101">
        <v>1.5</v>
      </c>
      <c r="H18" s="102" t="s">
        <v>82</v>
      </c>
      <c r="I18" s="101">
        <v>2</v>
      </c>
      <c r="J18" s="103" t="s">
        <v>81</v>
      </c>
      <c r="K18" s="104">
        <f t="shared" si="0"/>
        <v>360000</v>
      </c>
      <c r="L18" s="301"/>
    </row>
    <row r="19" spans="1:12" s="43" customFormat="1" ht="37.200000000000003" customHeight="1">
      <c r="A19" s="295"/>
      <c r="B19" s="94" t="s">
        <v>87</v>
      </c>
      <c r="C19" s="299"/>
      <c r="D19" s="98">
        <v>7</v>
      </c>
      <c r="E19" s="99" t="s">
        <v>78</v>
      </c>
      <c r="F19" s="100">
        <v>240000</v>
      </c>
      <c r="G19" s="101">
        <v>1</v>
      </c>
      <c r="H19" s="102" t="s">
        <v>85</v>
      </c>
      <c r="I19" s="101">
        <v>3</v>
      </c>
      <c r="J19" s="103" t="s">
        <v>81</v>
      </c>
      <c r="K19" s="104">
        <f t="shared" si="0"/>
        <v>720000</v>
      </c>
      <c r="L19" s="301"/>
    </row>
    <row r="20" spans="1:12" ht="50.1" customHeight="1">
      <c r="A20" s="296"/>
      <c r="B20" s="303" t="s">
        <v>18</v>
      </c>
      <c r="C20" s="304"/>
      <c r="D20" s="304"/>
      <c r="E20" s="86" t="s">
        <v>19</v>
      </c>
      <c r="F20" s="87"/>
      <c r="G20" s="88"/>
      <c r="H20" s="89"/>
      <c r="I20" s="88"/>
      <c r="J20" s="90"/>
      <c r="K20" s="91">
        <f>SUM(K13:K19)</f>
        <v>24930000</v>
      </c>
      <c r="L20" s="21"/>
    </row>
    <row r="21" spans="1:12" s="43" customFormat="1" ht="34.200000000000003" customHeight="1">
      <c r="A21" s="238" t="s">
        <v>88</v>
      </c>
      <c r="B21" s="227"/>
      <c r="C21" s="317" t="s">
        <v>142</v>
      </c>
      <c r="D21" s="228">
        <v>9</v>
      </c>
      <c r="E21" s="229" t="s">
        <v>144</v>
      </c>
      <c r="F21" s="100">
        <v>40000</v>
      </c>
      <c r="G21" s="101">
        <v>3</v>
      </c>
      <c r="H21" s="102" t="s">
        <v>145</v>
      </c>
      <c r="I21" s="101">
        <v>2</v>
      </c>
      <c r="J21" s="103" t="s">
        <v>146</v>
      </c>
      <c r="K21" s="104">
        <f t="shared" si="0"/>
        <v>240000</v>
      </c>
      <c r="L21" s="93"/>
    </row>
    <row r="22" spans="1:12" s="43" customFormat="1" ht="34.200000000000003" customHeight="1">
      <c r="A22" s="238"/>
      <c r="B22" s="230"/>
      <c r="C22" s="317"/>
      <c r="D22" s="231">
        <v>10</v>
      </c>
      <c r="E22" s="229" t="s">
        <v>147</v>
      </c>
      <c r="F22" s="100">
        <f>41000/1.1</f>
        <v>37272.727272727272</v>
      </c>
      <c r="G22" s="101">
        <v>400</v>
      </c>
      <c r="H22" s="102" t="s">
        <v>20</v>
      </c>
      <c r="I22" s="101">
        <v>1</v>
      </c>
      <c r="J22" s="103" t="s">
        <v>15</v>
      </c>
      <c r="K22" s="104">
        <f t="shared" si="0"/>
        <v>14909090.909090908</v>
      </c>
      <c r="L22" s="22"/>
    </row>
    <row r="23" spans="1:12" ht="50.1" customHeight="1">
      <c r="A23" s="239"/>
      <c r="B23" s="303" t="s">
        <v>24</v>
      </c>
      <c r="C23" s="304"/>
      <c r="D23" s="304"/>
      <c r="E23" s="86" t="s">
        <v>19</v>
      </c>
      <c r="F23" s="87"/>
      <c r="G23" s="88"/>
      <c r="H23" s="89"/>
      <c r="I23" s="88"/>
      <c r="J23" s="90"/>
      <c r="K23" s="91">
        <f>SUM(K21:K22)</f>
        <v>15149090.909090908</v>
      </c>
      <c r="L23" s="21"/>
    </row>
    <row r="24" spans="1:12" ht="11.25" customHeight="1">
      <c r="A24" s="26"/>
      <c r="B24" s="27"/>
      <c r="C24" s="28"/>
      <c r="D24" s="28"/>
      <c r="E24" s="29"/>
      <c r="F24" s="30"/>
      <c r="G24" s="28"/>
      <c r="H24" s="28"/>
      <c r="I24" s="31"/>
    </row>
    <row r="25" spans="1:12" s="25" customFormat="1" ht="12.75" customHeight="1">
      <c r="A25" s="65"/>
      <c r="B25" s="67"/>
      <c r="C25" s="26"/>
      <c r="D25" s="26"/>
      <c r="E25" s="26"/>
      <c r="F25" s="26"/>
      <c r="G25" s="26"/>
      <c r="H25" s="26"/>
      <c r="I25" s="26"/>
    </row>
    <row r="26" spans="1:12" s="43" customFormat="1" ht="34.200000000000003" customHeight="1">
      <c r="A26" s="237" t="s">
        <v>89</v>
      </c>
      <c r="B26" s="232"/>
      <c r="C26" s="232"/>
      <c r="D26" s="228">
        <v>11</v>
      </c>
      <c r="E26" s="229" t="s">
        <v>148</v>
      </c>
      <c r="F26" s="100">
        <v>30000</v>
      </c>
      <c r="G26" s="101">
        <v>550</v>
      </c>
      <c r="H26" s="102" t="s">
        <v>145</v>
      </c>
      <c r="I26" s="101">
        <v>1</v>
      </c>
      <c r="J26" s="103" t="s">
        <v>146</v>
      </c>
      <c r="K26" s="104">
        <f t="shared" ref="K26" si="1">F26*G26*I26</f>
        <v>16500000</v>
      </c>
      <c r="L26" s="93"/>
    </row>
    <row r="27" spans="1:12" ht="50.1" customHeight="1">
      <c r="A27" s="239"/>
      <c r="B27" s="303" t="s">
        <v>90</v>
      </c>
      <c r="C27" s="304"/>
      <c r="D27" s="316"/>
      <c r="E27" s="86" t="s">
        <v>19</v>
      </c>
      <c r="F27" s="87"/>
      <c r="G27" s="88"/>
      <c r="H27" s="89"/>
      <c r="I27" s="88"/>
      <c r="J27" s="90"/>
      <c r="K27" s="91">
        <f>SUM(K26:K26)</f>
        <v>16500000</v>
      </c>
      <c r="L27" s="21"/>
    </row>
    <row r="28" spans="1:12" ht="11.25" customHeight="1">
      <c r="A28" s="26"/>
      <c r="B28" s="27"/>
      <c r="C28" s="28"/>
      <c r="D28" s="28"/>
      <c r="E28" s="29"/>
      <c r="F28" s="30"/>
      <c r="G28" s="28"/>
      <c r="H28" s="28"/>
      <c r="I28" s="31"/>
    </row>
    <row r="29" spans="1:12" ht="34.200000000000003" customHeight="1">
      <c r="A29" s="26"/>
      <c r="B29" s="27"/>
      <c r="C29" s="32" t="s">
        <v>62</v>
      </c>
      <c r="D29" s="254"/>
      <c r="E29" s="255"/>
      <c r="F29" s="255"/>
      <c r="G29" s="256"/>
      <c r="H29" s="33">
        <f>K20+K23+K27</f>
        <v>56579090.909090906</v>
      </c>
      <c r="I29" s="34"/>
    </row>
    <row r="30" spans="1:12" ht="34.200000000000003" customHeight="1">
      <c r="A30" s="35"/>
      <c r="B30" s="36"/>
      <c r="C30" s="37" t="s">
        <v>63</v>
      </c>
      <c r="D30" s="257"/>
      <c r="E30" s="258"/>
      <c r="F30" s="258"/>
      <c r="G30" s="259"/>
      <c r="H30" s="38">
        <f>H29*0.1</f>
        <v>5657909.0909090908</v>
      </c>
      <c r="I30" s="39" t="s">
        <v>64</v>
      </c>
    </row>
    <row r="31" spans="1:12" ht="34.200000000000003" customHeight="1">
      <c r="A31" s="35"/>
      <c r="B31" s="36"/>
      <c r="C31" s="40" t="s">
        <v>61</v>
      </c>
      <c r="D31" s="260"/>
      <c r="E31" s="261"/>
      <c r="F31" s="261"/>
      <c r="G31" s="262"/>
      <c r="H31" s="41">
        <f>ROUNDDOWN((H29+H30),-5)</f>
        <v>62200000</v>
      </c>
      <c r="I31" s="42" t="s">
        <v>65</v>
      </c>
    </row>
    <row r="32" spans="1:12" ht="16.5" customHeight="1">
      <c r="H32" s="48"/>
      <c r="I32" s="49" t="s">
        <v>55</v>
      </c>
    </row>
    <row r="33" spans="6:9" ht="9" customHeight="1">
      <c r="H33" s="5"/>
    </row>
    <row r="34" spans="6:9">
      <c r="F34" s="47"/>
      <c r="H34" s="58"/>
      <c r="I34" s="60"/>
    </row>
    <row r="38" spans="6:9">
      <c r="G38" s="6"/>
    </row>
  </sheetData>
  <mergeCells count="24">
    <mergeCell ref="D30:G30"/>
    <mergeCell ref="D31:G31"/>
    <mergeCell ref="A21:A23"/>
    <mergeCell ref="B23:D23"/>
    <mergeCell ref="D29:G29"/>
    <mergeCell ref="B27:D27"/>
    <mergeCell ref="C21:C22"/>
    <mergeCell ref="A26:A27"/>
    <mergeCell ref="A1:I1"/>
    <mergeCell ref="D2:I2"/>
    <mergeCell ref="A11:A12"/>
    <mergeCell ref="B11:B12"/>
    <mergeCell ref="C11:C12"/>
    <mergeCell ref="D11:D12"/>
    <mergeCell ref="E11:E12"/>
    <mergeCell ref="F11:K11"/>
    <mergeCell ref="L11:L12"/>
    <mergeCell ref="A13:A20"/>
    <mergeCell ref="B13:B14"/>
    <mergeCell ref="C13:C19"/>
    <mergeCell ref="L13:L19"/>
    <mergeCell ref="B17:B18"/>
    <mergeCell ref="B20:D20"/>
    <mergeCell ref="B15:B16"/>
  </mergeCells>
  <phoneticPr fontId="2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3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4" sqref="E14"/>
    </sheetView>
  </sheetViews>
  <sheetFormatPr defaultRowHeight="17.399999999999999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2021(제12회) 한겨레AFF 사업비 산출제안서(양식)</vt:lpstr>
      <vt:lpstr>대한상공회의소 예약 내용 </vt:lpstr>
      <vt:lpstr>Sheet1</vt:lpstr>
      <vt:lpstr>'2021(제12회) 한겨레AFF 사업비 산출제안서(양식)'!Consolidate_Area</vt:lpstr>
      <vt:lpstr>'대한상공회의소 예약 내용 '!Consolidate_Area</vt:lpstr>
      <vt:lpstr>'2021(제12회) 한겨레AFF 사업비 산출제안서(양식)'!Print_Area</vt:lpstr>
      <vt:lpstr>'대한상공회의소 예약 내용 '!Print_Area</vt:lpstr>
      <vt:lpstr>'2021(제12회) 한겨레AFF 사업비 산출제안서(양식)'!Print_Titles</vt:lpstr>
      <vt:lpstr>'대한상공회의소 예약 내용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hannews</dc:creator>
  <cp:lastModifiedBy>hannews</cp:lastModifiedBy>
  <cp:lastPrinted>2021-02-17T08:10:28Z</cp:lastPrinted>
  <dcterms:created xsi:type="dcterms:W3CDTF">2019-01-24T01:24:36Z</dcterms:created>
  <dcterms:modified xsi:type="dcterms:W3CDTF">2021-02-18T07:10:38Z</dcterms:modified>
</cp:coreProperties>
</file>