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00" windowWidth="23256" windowHeight="12180"/>
  </bookViews>
  <sheets>
    <sheet name="2023년(제2회) 사람과디지털 포럼사업비 산출제안서" sheetId="7" r:id="rId1"/>
    <sheet name="Sheet1" sheetId="2" r:id="rId2"/>
  </sheets>
  <externalReferences>
    <externalReference r:id="rId3"/>
    <externalReference r:id="rId4"/>
  </externalReferences>
  <definedNames>
    <definedName name="_xlnm._FilterDatabase" localSheetId="0" hidden="1">'2023년(제2회) 사람과디지털 포럼사업비 산출제안서'!$A$11:$L$84</definedName>
    <definedName name="_xlnm.Consolidate_Area" localSheetId="0">'2023년(제2회) 사람과디지털 포럼사업비 산출제안서'!$9:$11</definedName>
    <definedName name="_xlnm.Print_Area" localSheetId="0">'2023년(제2회) 사람과디지털 포럼사업비 산출제안서'!$A$1:$J$95</definedName>
    <definedName name="_xlnm.Print_Titles" localSheetId="0">'2023년(제2회) 사람과디지털 포럼사업비 산출제안서'!$10:$11</definedName>
    <definedName name="ss" localSheetId="0">[1]전체리스트!#REF!</definedName>
    <definedName name="ss">[1]전체리스트!#REF!</definedName>
    <definedName name="가부" localSheetId="0">[2]Sheet1!$K$3:$K$9</definedName>
    <definedName name="가부">[2]Sheet1!$K$3:$K$9</definedName>
    <definedName name="구분" localSheetId="0">#REF!</definedName>
    <definedName name="구분">#REF!</definedName>
    <definedName name="ㄴ" localSheetId="0">[1]전체리스트!#REF!</definedName>
    <definedName name="ㄴ">[1]전체리스트!#REF!</definedName>
    <definedName name="ㄴㄴ" localSheetId="0">[1]전체리스트!#REF!</definedName>
    <definedName name="ㄴㄴ">[1]전체리스트!#REF!</definedName>
    <definedName name="날짜" localSheetId="0">#REF!</definedName>
    <definedName name="날짜">#REF!</definedName>
    <definedName name="둘째날세션" localSheetId="0">[2]Sheet1!#REF!</definedName>
    <definedName name="둘째날세션">[2]Sheet1!#REF!</definedName>
    <definedName name="룸타입" localSheetId="0">[2]Sheet1!$E$3:$E$4</definedName>
    <definedName name="룸타입">[2]Sheet1!$E$3:$E$4</definedName>
    <definedName name="ㅁ" localSheetId="0">[1]전체리스트!#REF!</definedName>
    <definedName name="ㅁ">[1]전체리스트!#REF!</definedName>
    <definedName name="ㅁㅁ" localSheetId="0">[1]전체리스트!#REF!</definedName>
    <definedName name="ㅁㅁ">[1]전체리스트!#REF!</definedName>
    <definedName name="발표장소" localSheetId="0">[2]Sheet1!#REF!</definedName>
    <definedName name="발표장소">[2]Sheet1!#REF!</definedName>
    <definedName name="ㅅㅅㅅㅅ" localSheetId="0">[1]전체리스트!#REF!</definedName>
    <definedName name="ㅅㅅㅅㅅ">[1]전체리스트!#REF!</definedName>
    <definedName name="세션" localSheetId="0">#REF!</definedName>
    <definedName name="세션">#REF!</definedName>
    <definedName name="숙박" localSheetId="0">[2]Sheet1!$F$3:$F$5</definedName>
    <definedName name="숙박">[2]Sheet1!$F$3:$F$5</definedName>
    <definedName name="숙박일수" localSheetId="0">[2]Sheet1!$G$3:$G$8</definedName>
    <definedName name="숙박일수">[2]Sheet1!$G$3:$G$8</definedName>
    <definedName name="시간" localSheetId="0">#REF!</definedName>
    <definedName name="시간">#REF!</definedName>
    <definedName name="ㅇ" localSheetId="0">#REF!</definedName>
    <definedName name="ㅇ">#REF!</definedName>
    <definedName name="ㅇㅇ" localSheetId="0">[2]Sheet1!#REF!</definedName>
    <definedName name="ㅇㅇ">[2]Sheet1!#REF!</definedName>
    <definedName name="ㅇㅇㅇㅇㅇ" localSheetId="0">[2]Sheet1!#REF!</definedName>
    <definedName name="ㅇㅇㅇㅇㅇ">[2]Sheet1!#REF!</definedName>
    <definedName name="연사" localSheetId="0">#REF!</definedName>
    <definedName name="연사">#REF!</definedName>
    <definedName name="장소" localSheetId="0">#REF!</definedName>
    <definedName name="장소">#REF!</definedName>
    <definedName name="정" localSheetId="0">[1]전체리스트!#REF!</definedName>
    <definedName name="정">[1]전체리스트!#REF!</definedName>
    <definedName name="직위" localSheetId="0">[2]Sheet1!#REF!</definedName>
    <definedName name="직위">[2]Sheet1!#REF!</definedName>
    <definedName name="참여내용" localSheetId="0">[2]Sheet1!#REF!</definedName>
    <definedName name="참여내용">[2]Sheet1!#REF!</definedName>
    <definedName name="참여형태" localSheetId="0">#REF!</definedName>
    <definedName name="참여형태">#REF!</definedName>
    <definedName name="첫째날세션" localSheetId="0">[2]Sheet1!#REF!</definedName>
    <definedName name="첫째날세션">[2]Sheet1!#REF!</definedName>
    <definedName name="체크아웃" localSheetId="0">[2]Sheet1!$I$3:$I$8</definedName>
    <definedName name="체크아웃">[2]Sheet1!$I$3:$I$8</definedName>
    <definedName name="체크인" localSheetId="0">[2]Sheet1!$H$3:$H$7</definedName>
    <definedName name="체크인">[2]Sheet1!$H$3:$H$7</definedName>
    <definedName name="ㅌ" localSheetId="0">[1]전체리스트!#REF!</definedName>
    <definedName name="ㅌ">[1]전체리스트!#REF!</definedName>
    <definedName name="ㅌㅌ" localSheetId="0">[1]전체리스트!#REF!</definedName>
    <definedName name="ㅌㅌ">[1]전체리스트!#REF!</definedName>
    <definedName name="ㅌㅌㅌㅌ" localSheetId="0">[1]전체리스트!#REF!</definedName>
    <definedName name="ㅌㅌㅌㅌ">[1]전체리스트!#REF!</definedName>
    <definedName name="한겨레경비" localSheetId="0">#REF!</definedName>
    <definedName name="한겨레경비">#REF!</definedName>
    <definedName name="행사코드" localSheetId="0">[1]전체리스트!#REF!</definedName>
    <definedName name="행사코드">[1]전체리스트!#REF!</definedName>
  </definedNames>
  <calcPr calcId="125725"/>
</workbook>
</file>

<file path=xl/calcChain.xml><?xml version="1.0" encoding="utf-8"?>
<calcChain xmlns="http://schemas.openxmlformats.org/spreadsheetml/2006/main">
  <c r="I51" i="7"/>
  <c r="I47"/>
  <c r="I21"/>
  <c r="I20"/>
  <c r="I18"/>
  <c r="I17"/>
  <c r="I16"/>
  <c r="I15"/>
  <c r="I14"/>
  <c r="I13"/>
  <c r="I12"/>
  <c r="I83" l="1"/>
  <c r="I84" s="1"/>
  <c r="I65" l="1"/>
  <c r="I73"/>
  <c r="I77"/>
  <c r="I82"/>
  <c r="I61"/>
  <c r="I57"/>
  <c r="I86" l="1"/>
  <c r="D94" l="1"/>
  <c r="F94" s="1"/>
  <c r="D92"/>
  <c r="D93"/>
  <c r="I87"/>
  <c r="I88" s="1"/>
  <c r="F92" l="1"/>
  <c r="I92" s="1"/>
  <c r="F93"/>
  <c r="I93" s="1"/>
  <c r="I95"/>
  <c r="B7"/>
  <c r="I94" l="1"/>
  <c r="D95"/>
  <c r="F95" l="1"/>
</calcChain>
</file>

<file path=xl/sharedStrings.xml><?xml version="1.0" encoding="utf-8"?>
<sst xmlns="http://schemas.openxmlformats.org/spreadsheetml/2006/main" count="133" uniqueCount="108">
  <si>
    <t>Date:</t>
  </si>
  <si>
    <t>Client:</t>
  </si>
  <si>
    <t>한겨레신문사 한겨레경제사회연구원</t>
  </si>
  <si>
    <t>Project:</t>
  </si>
  <si>
    <t>Overview:</t>
  </si>
  <si>
    <t>총 견적:</t>
  </si>
  <si>
    <t>PCO대행료 제외 항목</t>
  </si>
  <si>
    <t>단위 : 원</t>
  </si>
  <si>
    <t>구   분</t>
  </si>
  <si>
    <t>세부구분</t>
  </si>
  <si>
    <t>항   목</t>
  </si>
  <si>
    <t>비  고</t>
  </si>
  <si>
    <t>인원</t>
  </si>
  <si>
    <t>단위</t>
  </si>
  <si>
    <t>일</t>
  </si>
  <si>
    <t>1. 대관료</t>
  </si>
  <si>
    <t>식</t>
  </si>
  <si>
    <t>계 ( 1. 대관료 )</t>
  </si>
  <si>
    <t>소          계</t>
  </si>
  <si>
    <t>인</t>
  </si>
  <si>
    <t>회</t>
  </si>
  <si>
    <t>계 ( 2. 식음료 )</t>
  </si>
  <si>
    <t>영상 시스템</t>
  </si>
  <si>
    <t>음향 시스템</t>
  </si>
  <si>
    <t>중계 시스템</t>
  </si>
  <si>
    <t>동시통역 시스템</t>
  </si>
  <si>
    <t>개</t>
  </si>
  <si>
    <t>사무기기</t>
  </si>
  <si>
    <t>등록시스템</t>
  </si>
  <si>
    <t>계 ( 3. 시스템 및 기자재 )</t>
  </si>
  <si>
    <t>계 ( 4. 초청 )</t>
  </si>
  <si>
    <t>계 ( 5. 행사장 조성)</t>
  </si>
  <si>
    <t>계 ( 6. 인쇄)</t>
  </si>
  <si>
    <t>7. 홍보비</t>
  </si>
  <si>
    <t>홍보활동</t>
  </si>
  <si>
    <t>계 ( 7. 홍보비)</t>
  </si>
  <si>
    <t>8. 현장운영비</t>
  </si>
  <si>
    <t>전문인력</t>
  </si>
  <si>
    <t>운영경비</t>
  </si>
  <si>
    <t>계 ( 8. 현장운영비)</t>
  </si>
  <si>
    <t>9. 인건비</t>
  </si>
  <si>
    <t>전문코디네이터</t>
  </si>
  <si>
    <t>계 ( 9. 인건비 )</t>
  </si>
  <si>
    <t>10. 기타</t>
  </si>
  <si>
    <t>참가자 기념품</t>
  </si>
  <si>
    <t>계 ( 10. 기타 )</t>
  </si>
  <si>
    <t>11. PCO 대행료</t>
  </si>
  <si>
    <t>PCO 대행료</t>
  </si>
  <si>
    <t>계 ( 11. PCO 대행료 )</t>
  </si>
  <si>
    <t>합계(1 ~ 11)</t>
  </si>
  <si>
    <t>부가세 10%</t>
  </si>
  <si>
    <t>총 합계(합계+부가세)</t>
  </si>
  <si>
    <t>*엑셀 자동계산 됨</t>
  </si>
  <si>
    <t>회사명</t>
  </si>
  <si>
    <t>대표</t>
  </si>
  <si>
    <t>주소</t>
  </si>
  <si>
    <t>담당자</t>
  </si>
  <si>
    <t>연락처</t>
  </si>
  <si>
    <t>※추가 진행 항목</t>
    <phoneticPr fontId="20" type="noConversion"/>
  </si>
  <si>
    <t>예산 계획 (입찰예산)</t>
    <phoneticPr fontId="21" type="noConversion"/>
  </si>
  <si>
    <t>단가
(공급가액기준)</t>
    <phoneticPr fontId="20" type="noConversion"/>
  </si>
  <si>
    <t>금액(vat 제외)</t>
    <phoneticPr fontId="20" type="noConversion"/>
  </si>
  <si>
    <t>일</t>
    <phoneticPr fontId="20" type="noConversion"/>
  </si>
  <si>
    <t>시간</t>
    <phoneticPr fontId="20" type="noConversion"/>
  </si>
  <si>
    <t>식</t>
    <phoneticPr fontId="20" type="noConversion"/>
  </si>
  <si>
    <t>2. 식음료</t>
    <phoneticPr fontId="20" type="noConversion"/>
  </si>
  <si>
    <t>세트</t>
    <phoneticPr fontId="20" type="noConversion"/>
  </si>
  <si>
    <t>회</t>
    <phoneticPr fontId="20" type="noConversion"/>
  </si>
  <si>
    <t>3. 시스템/기자재</t>
    <phoneticPr fontId="20" type="noConversion"/>
  </si>
  <si>
    <t>조명 시스템</t>
    <phoneticPr fontId="20" type="noConversion"/>
  </si>
  <si>
    <t>개막전 인트로 영상
(필요시 제작예정)</t>
    <phoneticPr fontId="20" type="noConversion"/>
  </si>
  <si>
    <t>별도 제작(사업비 반영하지 않아도 됨)</t>
    <phoneticPr fontId="20" type="noConversion"/>
  </si>
  <si>
    <t>자막 시스템</t>
    <phoneticPr fontId="20" type="noConversion"/>
  </si>
  <si>
    <t>기타</t>
    <phoneticPr fontId="20" type="noConversion"/>
  </si>
  <si>
    <t>4. 초청</t>
    <phoneticPr fontId="20" type="noConversion"/>
  </si>
  <si>
    <t xml:space="preserve">숙박
</t>
    <phoneticPr fontId="20" type="noConversion"/>
  </si>
  <si>
    <t>의전 차량</t>
    <phoneticPr fontId="20" type="noConversion"/>
  </si>
  <si>
    <t>항공료 등</t>
    <phoneticPr fontId="20" type="noConversion"/>
  </si>
  <si>
    <t>5. 행사장 조성</t>
    <phoneticPr fontId="20" type="noConversion"/>
  </si>
  <si>
    <t>설치 제작물</t>
    <phoneticPr fontId="20" type="noConversion"/>
  </si>
  <si>
    <t>6. 인쇄</t>
    <phoneticPr fontId="20" type="noConversion"/>
  </si>
  <si>
    <t>인쇄물</t>
    <phoneticPr fontId="20" type="noConversion"/>
  </si>
  <si>
    <t>메인기념품 (포럼 로고인쇄 포함)</t>
    <phoneticPr fontId="20" type="noConversion"/>
  </si>
  <si>
    <t>기준 명시</t>
    <phoneticPr fontId="20" type="noConversion"/>
  </si>
  <si>
    <t>(만원이하 절사)</t>
    <phoneticPr fontId="20" type="noConversion"/>
  </si>
  <si>
    <t>결제조건</t>
    <phoneticPr fontId="20" type="noConversion"/>
  </si>
  <si>
    <t xml:space="preserve">    공급가액 (자동계산)</t>
    <phoneticPr fontId="20" type="noConversion"/>
  </si>
  <si>
    <t>부가세 (자동계산)</t>
    <phoneticPr fontId="20" type="noConversion"/>
  </si>
  <si>
    <t>합계</t>
    <phoneticPr fontId="20" type="noConversion"/>
  </si>
  <si>
    <t>계약금(10%) - 계약일로 부터 영업일 기준 1개월 이내 현금</t>
    <phoneticPr fontId="20" type="noConversion"/>
  </si>
  <si>
    <t>중도금(40%) - 행사일로부터 영업일 기준 2개월 이내 현금</t>
    <phoneticPr fontId="20" type="noConversion"/>
  </si>
  <si>
    <t>잔   금(50%) - 행사종료 후 1개월 이내 현금</t>
    <phoneticPr fontId="20" type="noConversion"/>
  </si>
  <si>
    <r>
      <t xml:space="preserve">(부가세 포함) </t>
    </r>
    <r>
      <rPr>
        <b/>
        <sz val="14"/>
        <color rgb="FFC00000"/>
        <rFont val="나눔고딕"/>
        <family val="3"/>
        <charset val="129"/>
      </rPr>
      <t>- 총 견적가는 자동계산 됨</t>
    </r>
  </si>
  <si>
    <t>입찰 협력회사</t>
    <phoneticPr fontId="20" type="noConversion"/>
  </si>
  <si>
    <t>장소는 추후 확정</t>
    <phoneticPr fontId="20" type="noConversion"/>
  </si>
  <si>
    <t>2023년(제2회) 사람과디지털포럼(The 2th ASIA Future Forum)</t>
    <phoneticPr fontId="20" type="noConversion"/>
  </si>
  <si>
    <t>기념품 제작하지 않음</t>
    <phoneticPr fontId="20" type="noConversion"/>
  </si>
  <si>
    <t>2023. 6. 15(목). 일정 변동될 수 있음.</t>
    <phoneticPr fontId="20" type="noConversion"/>
  </si>
  <si>
    <t>해외연사 3명 기준 항공료 1500만원 포함</t>
    <phoneticPr fontId="20" type="noConversion"/>
  </si>
  <si>
    <t>2023년(제2회) 사람과디지털포럼 사업비 산출제안서</t>
    <phoneticPr fontId="21" type="noConversion"/>
  </si>
  <si>
    <t>해외연사 3명 기준</t>
    <phoneticPr fontId="20" type="noConversion"/>
  </si>
  <si>
    <t>해외연사 3명 기준</t>
    <phoneticPr fontId="20" type="noConversion"/>
  </si>
  <si>
    <t>어워드</t>
    <phoneticPr fontId="20" type="noConversion"/>
  </si>
  <si>
    <t>휴먼테크놀로지 어워드 트로피 제작</t>
    <phoneticPr fontId="20" type="noConversion"/>
  </si>
  <si>
    <t>휴먼테크놀로지 어워드 수상자 꽃다발</t>
    <phoneticPr fontId="20" type="noConversion"/>
  </si>
  <si>
    <t>사회자</t>
    <phoneticPr fontId="20" type="noConversion"/>
  </si>
  <si>
    <t>무대 시스템</t>
    <phoneticPr fontId="20" type="noConversion"/>
  </si>
  <si>
    <t>수상기업 촬영 및 편집(2~3분)</t>
    <phoneticPr fontId="20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</si>
</sst>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);\(#,##0\)"/>
    <numFmt numFmtId="177" formatCode="&quot;₩&quot;#,##0"/>
    <numFmt numFmtId="178" formatCode="#,##0_ "/>
    <numFmt numFmtId="179" formatCode="#,##0_);[Red]\(#,##0\)"/>
  </numFmts>
  <fonts count="5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22"/>
      <color rgb="FF00000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22"/>
      <color rgb="FF000000"/>
      <name val="나눔고딕"/>
      <family val="3"/>
      <charset val="129"/>
    </font>
    <font>
      <b/>
      <sz val="11"/>
      <color rgb="FF000000"/>
      <name val="나눔고딕"/>
      <family val="3"/>
      <charset val="129"/>
    </font>
    <font>
      <sz val="11"/>
      <color rgb="FF000000"/>
      <name val="나눔고딕"/>
      <family val="3"/>
      <charset val="129"/>
    </font>
    <font>
      <sz val="12"/>
      <color rgb="FF000000"/>
      <name val="나눔고딕"/>
      <family val="3"/>
      <charset val="129"/>
    </font>
    <font>
      <sz val="11"/>
      <color rgb="FFFF0000"/>
      <name val="나눔고딕"/>
      <family val="3"/>
      <charset val="129"/>
    </font>
    <font>
      <b/>
      <sz val="14"/>
      <color rgb="FF000000"/>
      <name val="나눔고딕"/>
      <family val="3"/>
      <charset val="129"/>
    </font>
    <font>
      <sz val="14"/>
      <color rgb="FF000000"/>
      <name val="나눔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theme="3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u/>
      <sz val="10"/>
      <color theme="10"/>
      <name val="Arial"/>
      <family val="2"/>
    </font>
    <font>
      <sz val="14"/>
      <name val="나눔고딕"/>
      <family val="3"/>
      <charset val="129"/>
    </font>
    <font>
      <b/>
      <sz val="14"/>
      <color theme="0"/>
      <name val="나눔고딕"/>
      <family val="3"/>
      <charset val="129"/>
    </font>
    <font>
      <i/>
      <sz val="11"/>
      <color rgb="FF000000"/>
      <name val="나눔고딕"/>
      <family val="3"/>
      <charset val="129"/>
    </font>
    <font>
      <sz val="11"/>
      <color theme="0" tint="-0.499984740745262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sz val="8"/>
      <color indexed="8"/>
      <name val="맑은 고딕"/>
      <family val="3"/>
      <charset val="129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FFFF"/>
      <name val="나눔고딕"/>
      <family val="3"/>
      <charset val="129"/>
    </font>
    <font>
      <b/>
      <sz val="14"/>
      <name val="나눔고딕"/>
      <family val="3"/>
      <charset val="129"/>
    </font>
    <font>
      <sz val="14"/>
      <color rgb="FFFF0000"/>
      <name val="나눔고딕"/>
      <family val="3"/>
      <charset val="129"/>
    </font>
    <font>
      <b/>
      <sz val="14"/>
      <color rgb="FFC00000"/>
      <name val="나눔고딕"/>
      <family val="3"/>
      <charset val="129"/>
    </font>
    <font>
      <b/>
      <sz val="14"/>
      <color rgb="FFFF0000"/>
      <name val="나눔고딕"/>
      <family val="3"/>
      <charset val="129"/>
    </font>
    <font>
      <sz val="16"/>
      <name val="나눔고딕"/>
      <family val="3"/>
      <charset val="129"/>
    </font>
    <font>
      <sz val="14"/>
      <color theme="0"/>
      <name val="나눔고딕"/>
      <family val="3"/>
      <charset val="129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41" fontId="2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5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4" fillId="0" borderId="0"/>
    <xf numFmtId="0" fontId="32" fillId="0" borderId="0">
      <alignment vertical="center"/>
    </xf>
    <xf numFmtId="0" fontId="34" fillId="0" borderId="0"/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1" fillId="0" borderId="0">
      <alignment vertical="center"/>
    </xf>
    <xf numFmtId="0" fontId="22" fillId="0" borderId="0"/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/>
    <xf numFmtId="0" fontId="36" fillId="0" borderId="0">
      <alignment vertical="center"/>
    </xf>
    <xf numFmtId="0" fontId="2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4" fillId="0" borderId="0"/>
    <xf numFmtId="0" fontId="34" fillId="0" borderId="0"/>
    <xf numFmtId="0" fontId="43" fillId="0" borderId="0" applyFill="0" applyProtection="0"/>
    <xf numFmtId="0" fontId="44" fillId="0" borderId="0"/>
    <xf numFmtId="0" fontId="45" fillId="0" borderId="0"/>
  </cellStyleXfs>
  <cellXfs count="238">
    <xf numFmtId="0" fontId="0" fillId="0" borderId="0" xfId="0">
      <alignment vertical="center"/>
    </xf>
    <xf numFmtId="0" fontId="23" fillId="0" borderId="0" xfId="4" applyFont="1">
      <alignment vertical="center"/>
    </xf>
    <xf numFmtId="0" fontId="25" fillId="0" borderId="0" xfId="4" applyFont="1">
      <alignment vertical="center"/>
    </xf>
    <xf numFmtId="0" fontId="24" fillId="0" borderId="0" xfId="4" applyFont="1">
      <alignment vertical="center"/>
    </xf>
    <xf numFmtId="0" fontId="25" fillId="0" borderId="0" xfId="4" applyFont="1" applyFill="1">
      <alignment vertical="center"/>
    </xf>
    <xf numFmtId="0" fontId="27" fillId="0" borderId="0" xfId="4" applyFont="1" applyFill="1">
      <alignment vertical="center"/>
    </xf>
    <xf numFmtId="0" fontId="27" fillId="0" borderId="0" xfId="4" applyFont="1">
      <alignment vertical="center"/>
    </xf>
    <xf numFmtId="0" fontId="28" fillId="0" borderId="0" xfId="6" applyFont="1" applyFill="1" applyBorder="1" applyAlignment="1">
      <alignment vertical="center" shrinkToFit="1"/>
    </xf>
    <xf numFmtId="0" fontId="28" fillId="37" borderId="36" xfId="4" applyFont="1" applyFill="1" applyBorder="1" applyAlignment="1">
      <alignment horizontal="center" vertical="center"/>
    </xf>
    <xf numFmtId="0" fontId="28" fillId="37" borderId="40" xfId="4" applyFont="1" applyFill="1" applyBorder="1" applyAlignment="1">
      <alignment horizontal="center" vertical="center"/>
    </xf>
    <xf numFmtId="0" fontId="28" fillId="37" borderId="44" xfId="4" applyFont="1" applyFill="1" applyBorder="1" applyAlignment="1">
      <alignment horizontal="center" vertical="center"/>
    </xf>
    <xf numFmtId="0" fontId="26" fillId="0" borderId="0" xfId="4" applyFont="1">
      <alignment vertical="center"/>
    </xf>
    <xf numFmtId="0" fontId="25" fillId="0" borderId="0" xfId="4" applyNumberFormat="1" applyFont="1" applyAlignment="1">
      <alignment horizontal="right" vertical="center"/>
    </xf>
    <xf numFmtId="0" fontId="25" fillId="0" borderId="0" xfId="4" applyFont="1" applyAlignment="1">
      <alignment horizontal="left" vertical="center"/>
    </xf>
    <xf numFmtId="0" fontId="24" fillId="0" borderId="0" xfId="4" applyNumberFormat="1" applyFont="1" applyAlignment="1">
      <alignment horizontal="right" vertical="center"/>
    </xf>
    <xf numFmtId="0" fontId="25" fillId="0" borderId="0" xfId="4" applyFont="1" applyAlignment="1">
      <alignment vertical="center"/>
    </xf>
    <xf numFmtId="0" fontId="25" fillId="0" borderId="0" xfId="4" applyNumberFormat="1" applyFont="1">
      <alignment vertical="center"/>
    </xf>
    <xf numFmtId="0" fontId="29" fillId="0" borderId="0" xfId="4" applyFont="1">
      <alignment vertical="center"/>
    </xf>
    <xf numFmtId="179" fontId="29" fillId="0" borderId="0" xfId="4" applyNumberFormat="1" applyFont="1">
      <alignment vertical="center"/>
    </xf>
    <xf numFmtId="179" fontId="29" fillId="0" borderId="0" xfId="4" applyNumberFormat="1" applyFont="1" applyAlignment="1">
      <alignment horizontal="right" vertical="center"/>
    </xf>
    <xf numFmtId="179" fontId="29" fillId="0" borderId="0" xfId="4" applyNumberFormat="1" applyFont="1" applyAlignment="1">
      <alignment horizontal="left" vertical="center"/>
    </xf>
    <xf numFmtId="179" fontId="28" fillId="0" borderId="0" xfId="4" applyNumberFormat="1" applyFont="1" applyAlignment="1">
      <alignment horizontal="right" vertical="center"/>
    </xf>
    <xf numFmtId="179" fontId="29" fillId="0" borderId="0" xfId="4" applyNumberFormat="1" applyFont="1" applyAlignment="1">
      <alignment vertical="center"/>
    </xf>
    <xf numFmtId="0" fontId="29" fillId="0" borderId="0" xfId="4" applyNumberFormat="1" applyFont="1">
      <alignment vertical="center"/>
    </xf>
    <xf numFmtId="178" fontId="25" fillId="0" borderId="0" xfId="4" applyNumberFormat="1" applyFont="1">
      <alignment vertical="center"/>
    </xf>
    <xf numFmtId="41" fontId="38" fillId="0" borderId="53" xfId="1" applyFont="1" applyFill="1" applyBorder="1" applyAlignment="1">
      <alignment horizontal="left" vertical="center"/>
    </xf>
    <xf numFmtId="41" fontId="25" fillId="0" borderId="0" xfId="8" applyFont="1">
      <alignment vertical="center"/>
    </xf>
    <xf numFmtId="0" fontId="28" fillId="40" borderId="0" xfId="4" applyFont="1" applyFill="1" applyAlignment="1">
      <alignment horizontal="center" vertical="center"/>
    </xf>
    <xf numFmtId="0" fontId="29" fillId="40" borderId="0" xfId="4" applyFont="1" applyFill="1">
      <alignment vertical="center"/>
    </xf>
    <xf numFmtId="0" fontId="29" fillId="40" borderId="48" xfId="4" applyFont="1" applyFill="1" applyBorder="1">
      <alignment vertical="center"/>
    </xf>
    <xf numFmtId="0" fontId="28" fillId="40" borderId="48" xfId="4" applyFont="1" applyFill="1" applyBorder="1" applyAlignment="1">
      <alignment horizontal="center" vertical="center"/>
    </xf>
    <xf numFmtId="41" fontId="25" fillId="0" borderId="0" xfId="1" applyFont="1">
      <alignment vertical="center"/>
    </xf>
    <xf numFmtId="0" fontId="40" fillId="0" borderId="0" xfId="4" applyFont="1">
      <alignment vertical="center"/>
    </xf>
    <xf numFmtId="41" fontId="41" fillId="0" borderId="0" xfId="1" applyFont="1">
      <alignment vertical="center"/>
    </xf>
    <xf numFmtId="10" fontId="25" fillId="0" borderId="0" xfId="2" applyNumberFormat="1" applyFont="1">
      <alignment vertical="center"/>
    </xf>
    <xf numFmtId="176" fontId="28" fillId="0" borderId="0" xfId="4" applyNumberFormat="1" applyFont="1" applyFill="1" applyBorder="1" applyAlignment="1">
      <alignment horizontal="right" vertical="center"/>
    </xf>
    <xf numFmtId="41" fontId="29" fillId="0" borderId="0" xfId="8" applyFont="1" applyFill="1" applyBorder="1">
      <alignment vertical="center"/>
    </xf>
    <xf numFmtId="41" fontId="42" fillId="0" borderId="0" xfId="8" applyFont="1" applyFill="1" applyBorder="1">
      <alignment vertical="center"/>
    </xf>
    <xf numFmtId="0" fontId="28" fillId="35" borderId="24" xfId="6" applyFont="1" applyFill="1" applyBorder="1" applyAlignment="1">
      <alignment horizontal="center" vertical="center" shrinkToFit="1"/>
    </xf>
    <xf numFmtId="41" fontId="38" fillId="0" borderId="23" xfId="3" applyNumberFormat="1" applyFont="1" applyFill="1" applyBorder="1" applyAlignment="1">
      <alignment horizontal="right" vertical="center" shrinkToFit="1"/>
    </xf>
    <xf numFmtId="41" fontId="38" fillId="0" borderId="24" xfId="3" applyNumberFormat="1" applyFont="1" applyFill="1" applyBorder="1" applyAlignment="1">
      <alignment horizontal="right" vertical="center" shrinkToFit="1"/>
    </xf>
    <xf numFmtId="41" fontId="38" fillId="0" borderId="24" xfId="3" applyFont="1" applyFill="1" applyBorder="1" applyAlignment="1">
      <alignment horizontal="left" vertical="center" shrinkToFit="1"/>
    </xf>
    <xf numFmtId="41" fontId="38" fillId="0" borderId="24" xfId="3" applyFont="1" applyFill="1" applyBorder="1" applyAlignment="1">
      <alignment vertical="center" shrinkToFit="1"/>
    </xf>
    <xf numFmtId="41" fontId="29" fillId="0" borderId="25" xfId="3" applyFont="1" applyFill="1" applyBorder="1" applyAlignment="1">
      <alignment vertical="center"/>
    </xf>
    <xf numFmtId="41" fontId="29" fillId="0" borderId="29" xfId="3" applyFont="1" applyFill="1" applyBorder="1" applyAlignment="1">
      <alignment horizontal="center" vertical="center"/>
    </xf>
    <xf numFmtId="41" fontId="29" fillId="0" borderId="30" xfId="3" applyFont="1" applyFill="1" applyBorder="1" applyAlignment="1">
      <alignment horizontal="center" vertical="center"/>
    </xf>
    <xf numFmtId="0" fontId="28" fillId="0" borderId="0" xfId="4" applyFont="1">
      <alignment vertical="center"/>
    </xf>
    <xf numFmtId="0" fontId="28" fillId="0" borderId="0" xfId="4" applyFont="1" applyFill="1" applyBorder="1" applyAlignment="1">
      <alignment horizontal="left" vertical="center"/>
    </xf>
    <xf numFmtId="0" fontId="28" fillId="0" borderId="0" xfId="4" applyFont="1" applyFill="1" applyBorder="1" applyAlignment="1">
      <alignment vertical="center"/>
    </xf>
    <xf numFmtId="0" fontId="28" fillId="0" borderId="0" xfId="5" applyFont="1">
      <alignment vertical="center"/>
    </xf>
    <xf numFmtId="0" fontId="28" fillId="0" borderId="0" xfId="5" applyFont="1" applyFill="1" applyAlignment="1">
      <alignment horizontal="left" vertical="center"/>
    </xf>
    <xf numFmtId="0" fontId="28" fillId="0" borderId="0" xfId="4" applyFont="1" applyBorder="1" applyAlignment="1">
      <alignment vertical="center"/>
    </xf>
    <xf numFmtId="41" fontId="38" fillId="0" borderId="25" xfId="1" applyFont="1" applyFill="1" applyBorder="1" applyAlignment="1">
      <alignment horizontal="right" vertical="center" shrinkToFit="1"/>
    </xf>
    <xf numFmtId="41" fontId="28" fillId="37" borderId="39" xfId="1" applyFont="1" applyFill="1" applyBorder="1" applyAlignment="1">
      <alignment horizontal="right" vertical="center"/>
    </xf>
    <xf numFmtId="41" fontId="28" fillId="37" borderId="43" xfId="1" applyFont="1" applyFill="1" applyBorder="1">
      <alignment vertical="center"/>
    </xf>
    <xf numFmtId="41" fontId="39" fillId="39" borderId="47" xfId="1" applyFont="1" applyFill="1" applyBorder="1">
      <alignment vertical="center"/>
    </xf>
    <xf numFmtId="41" fontId="28" fillId="40" borderId="48" xfId="1" applyFont="1" applyFill="1" applyBorder="1" applyAlignment="1">
      <alignment horizontal="center" vertical="center"/>
    </xf>
    <xf numFmtId="41" fontId="29" fillId="40" borderId="49" xfId="1" applyFont="1" applyFill="1" applyBorder="1" applyAlignment="1">
      <alignment horizontal="center" vertical="center"/>
    </xf>
    <xf numFmtId="41" fontId="29" fillId="40" borderId="0" xfId="1" applyFont="1" applyFill="1" applyBorder="1" applyAlignment="1">
      <alignment horizontal="center" vertical="center"/>
    </xf>
    <xf numFmtId="41" fontId="29" fillId="40" borderId="0" xfId="1" applyFont="1" applyFill="1" applyAlignment="1">
      <alignment horizontal="center" vertical="center"/>
    </xf>
    <xf numFmtId="41" fontId="39" fillId="39" borderId="0" xfId="1" applyFont="1" applyFill="1" applyAlignment="1">
      <alignment horizontal="center" vertical="center"/>
    </xf>
    <xf numFmtId="41" fontId="29" fillId="0" borderId="0" xfId="1" applyFont="1">
      <alignment vertical="center"/>
    </xf>
    <xf numFmtId="0" fontId="28" fillId="0" borderId="12" xfId="6" applyNumberFormat="1" applyFont="1" applyFill="1" applyBorder="1" applyAlignment="1">
      <alignment horizontal="center" vertical="center" shrinkToFit="1"/>
    </xf>
    <xf numFmtId="0" fontId="48" fillId="0" borderId="12" xfId="6" applyNumberFormat="1" applyFont="1" applyFill="1" applyBorder="1" applyAlignment="1">
      <alignment vertical="center" wrapText="1" shrinkToFit="1"/>
    </xf>
    <xf numFmtId="0" fontId="49" fillId="36" borderId="12" xfId="6" applyNumberFormat="1" applyFont="1" applyFill="1" applyBorder="1" applyAlignment="1">
      <alignment vertical="center" wrapText="1" shrinkToFit="1"/>
    </xf>
    <xf numFmtId="0" fontId="29" fillId="0" borderId="12" xfId="6" applyNumberFormat="1" applyFont="1" applyFill="1" applyBorder="1" applyAlignment="1">
      <alignment vertical="center" shrinkToFit="1"/>
    </xf>
    <xf numFmtId="0" fontId="29" fillId="0" borderId="65" xfId="6" applyNumberFormat="1" applyFont="1" applyFill="1" applyBorder="1" applyAlignment="1">
      <alignment horizontal="left" vertical="center" wrapText="1" shrinkToFit="1"/>
    </xf>
    <xf numFmtId="0" fontId="29" fillId="0" borderId="12" xfId="6" applyNumberFormat="1" applyFont="1" applyFill="1" applyBorder="1" applyAlignment="1">
      <alignment vertical="center" wrapText="1" shrinkToFit="1"/>
    </xf>
    <xf numFmtId="0" fontId="38" fillId="0" borderId="12" xfId="6" applyNumberFormat="1" applyFont="1" applyFill="1" applyBorder="1" applyAlignment="1">
      <alignment vertical="center" wrapText="1" shrinkToFit="1"/>
    </xf>
    <xf numFmtId="0" fontId="29" fillId="36" borderId="12" xfId="6" applyNumberFormat="1" applyFont="1" applyFill="1" applyBorder="1" applyAlignment="1">
      <alignment vertical="center" shrinkToFit="1"/>
    </xf>
    <xf numFmtId="9" fontId="49" fillId="0" borderId="12" xfId="6" applyNumberFormat="1" applyFont="1" applyFill="1" applyBorder="1" applyAlignment="1">
      <alignment vertical="center" shrinkToFit="1"/>
    </xf>
    <xf numFmtId="0" fontId="49" fillId="0" borderId="12" xfId="6" applyNumberFormat="1" applyFont="1" applyFill="1" applyBorder="1" applyAlignment="1">
      <alignment vertical="center" wrapText="1" shrinkToFit="1"/>
    </xf>
    <xf numFmtId="14" fontId="28" fillId="0" borderId="0" xfId="4" quotePrefix="1" applyNumberFormat="1" applyFont="1" applyFill="1" applyBorder="1" applyAlignment="1">
      <alignment horizontal="left" vertical="center"/>
    </xf>
    <xf numFmtId="0" fontId="28" fillId="0" borderId="0" xfId="4" applyFont="1" applyFill="1" applyBorder="1" applyAlignment="1">
      <alignment horizontal="right" vertical="center"/>
    </xf>
    <xf numFmtId="41" fontId="47" fillId="0" borderId="50" xfId="1" applyFont="1" applyFill="1" applyBorder="1" applyAlignment="1">
      <alignment horizontal="left" vertical="center"/>
    </xf>
    <xf numFmtId="0" fontId="47" fillId="0" borderId="51" xfId="0" applyNumberFormat="1" applyFont="1" applyFill="1" applyBorder="1" applyAlignment="1">
      <alignment horizontal="right" vertical="center"/>
    </xf>
    <xf numFmtId="0" fontId="47" fillId="0" borderId="52" xfId="0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right" vertical="center"/>
    </xf>
    <xf numFmtId="0" fontId="38" fillId="0" borderId="54" xfId="0" applyFont="1" applyFill="1" applyBorder="1" applyAlignment="1">
      <alignment horizontal="left" vertical="center"/>
    </xf>
    <xf numFmtId="177" fontId="46" fillId="33" borderId="13" xfId="5" applyNumberFormat="1" applyFont="1" applyFill="1" applyBorder="1">
      <alignment vertical="center"/>
    </xf>
    <xf numFmtId="0" fontId="28" fillId="0" borderId="13" xfId="5" applyFont="1" applyBorder="1" applyAlignment="1">
      <alignment horizontal="left" vertical="center"/>
    </xf>
    <xf numFmtId="41" fontId="47" fillId="0" borderId="57" xfId="1" applyFont="1" applyFill="1" applyBorder="1" applyAlignment="1">
      <alignment horizontal="centerContinuous" vertical="center"/>
    </xf>
    <xf numFmtId="0" fontId="47" fillId="0" borderId="15" xfId="92" applyNumberFormat="1" applyFont="1" applyFill="1" applyBorder="1" applyAlignment="1">
      <alignment horizontal="right" vertical="center"/>
    </xf>
    <xf numFmtId="0" fontId="47" fillId="0" borderId="58" xfId="92" applyFont="1" applyFill="1" applyBorder="1" applyAlignment="1">
      <alignment horizontal="left" vertical="center"/>
    </xf>
    <xf numFmtId="0" fontId="29" fillId="0" borderId="0" xfId="5" applyFont="1" applyFill="1" applyAlignment="1">
      <alignment horizontal="left" vertical="center"/>
    </xf>
    <xf numFmtId="0" fontId="29" fillId="0" borderId="0" xfId="6" applyFont="1" applyFill="1" applyAlignment="1">
      <alignment horizontal="left" vertical="center"/>
    </xf>
    <xf numFmtId="0" fontId="29" fillId="0" borderId="0" xfId="6" applyNumberFormat="1" applyFont="1" applyFill="1" applyAlignment="1">
      <alignment horizontal="right" vertical="center"/>
    </xf>
    <xf numFmtId="0" fontId="28" fillId="0" borderId="0" xfId="6" applyNumberFormat="1" applyFont="1" applyFill="1" applyAlignment="1">
      <alignment horizontal="right" vertical="center"/>
    </xf>
    <xf numFmtId="0" fontId="29" fillId="0" borderId="0" xfId="6" applyFont="1" applyFill="1" applyAlignment="1">
      <alignment vertical="center"/>
    </xf>
    <xf numFmtId="41" fontId="29" fillId="0" borderId="0" xfId="1" applyFont="1" applyFill="1" applyAlignment="1">
      <alignment vertical="center" shrinkToFit="1"/>
    </xf>
    <xf numFmtId="178" fontId="50" fillId="41" borderId="0" xfId="6" applyNumberFormat="1" applyFont="1" applyFill="1" applyAlignment="1">
      <alignment horizontal="center" vertical="center" shrinkToFit="1"/>
    </xf>
    <xf numFmtId="41" fontId="46" fillId="38" borderId="15" xfId="1" applyFont="1" applyFill="1" applyBorder="1" applyAlignment="1">
      <alignment horizontal="center" vertical="center"/>
    </xf>
    <xf numFmtId="0" fontId="29" fillId="0" borderId="0" xfId="7" applyNumberFormat="1" applyFont="1" applyFill="1" applyAlignment="1">
      <alignment horizontal="right" vertical="center"/>
    </xf>
    <xf numFmtId="0" fontId="28" fillId="35" borderId="11" xfId="6" applyNumberFormat="1" applyFont="1" applyFill="1" applyBorder="1" applyAlignment="1">
      <alignment horizontal="center" vertical="center" shrinkToFit="1"/>
    </xf>
    <xf numFmtId="176" fontId="28" fillId="35" borderId="24" xfId="6" applyNumberFormat="1" applyFont="1" applyFill="1" applyBorder="1" applyAlignment="1">
      <alignment horizontal="center" vertical="center" shrinkToFit="1"/>
    </xf>
    <xf numFmtId="41" fontId="28" fillId="35" borderId="25" xfId="1" applyFont="1" applyFill="1" applyBorder="1" applyAlignment="1">
      <alignment horizontal="center" vertical="center" wrapText="1"/>
    </xf>
    <xf numFmtId="0" fontId="28" fillId="35" borderId="12" xfId="6" applyNumberFormat="1" applyFont="1" applyFill="1" applyBorder="1" applyAlignment="1">
      <alignment horizontal="center" vertical="center" shrinkToFit="1"/>
    </xf>
    <xf numFmtId="41" fontId="29" fillId="0" borderId="25" xfId="3" applyFont="1" applyFill="1" applyBorder="1" applyAlignment="1">
      <alignment vertical="center" wrapText="1"/>
    </xf>
    <xf numFmtId="41" fontId="29" fillId="0" borderId="24" xfId="3" applyFont="1" applyFill="1" applyBorder="1" applyAlignment="1">
      <alignment horizontal="center" vertical="center" wrapText="1"/>
    </xf>
    <xf numFmtId="41" fontId="28" fillId="36" borderId="24" xfId="3" applyFont="1" applyFill="1" applyBorder="1" applyAlignment="1">
      <alignment horizontal="center" vertical="center" shrinkToFit="1"/>
    </xf>
    <xf numFmtId="178" fontId="28" fillId="36" borderId="26" xfId="3" applyNumberFormat="1" applyFont="1" applyFill="1" applyBorder="1" applyAlignment="1">
      <alignment horizontal="center" vertical="center" shrinkToFit="1"/>
    </xf>
    <xf numFmtId="178" fontId="28" fillId="36" borderId="23" xfId="3" applyNumberFormat="1" applyFont="1" applyFill="1" applyBorder="1" applyAlignment="1">
      <alignment horizontal="center" vertical="center" shrinkToFit="1"/>
    </xf>
    <xf numFmtId="176" fontId="29" fillId="36" borderId="24" xfId="3" applyNumberFormat="1" applyFont="1" applyFill="1" applyBorder="1" applyAlignment="1">
      <alignment horizontal="right" vertical="center"/>
    </xf>
    <xf numFmtId="41" fontId="29" fillId="36" borderId="24" xfId="3" applyFont="1" applyFill="1" applyBorder="1" applyAlignment="1">
      <alignment horizontal="left" vertical="center"/>
    </xf>
    <xf numFmtId="0" fontId="29" fillId="36" borderId="24" xfId="3" applyNumberFormat="1" applyFont="1" applyFill="1" applyBorder="1" applyAlignment="1">
      <alignment horizontal="right" vertical="center"/>
    </xf>
    <xf numFmtId="41" fontId="29" fillId="36" borderId="24" xfId="3" applyFont="1" applyFill="1" applyBorder="1" applyAlignment="1">
      <alignment vertical="center"/>
    </xf>
    <xf numFmtId="41" fontId="47" fillId="43" borderId="25" xfId="1" applyFont="1" applyFill="1" applyBorder="1" applyAlignment="1">
      <alignment vertical="center" shrinkToFit="1"/>
    </xf>
    <xf numFmtId="41" fontId="29" fillId="0" borderId="26" xfId="3" applyFont="1" applyFill="1" applyBorder="1" applyAlignment="1">
      <alignment vertical="center"/>
    </xf>
    <xf numFmtId="178" fontId="29" fillId="0" borderId="23" xfId="3" applyNumberFormat="1" applyFont="1" applyFill="1" applyBorder="1" applyAlignment="1">
      <alignment horizontal="right" vertical="center" shrinkToFit="1"/>
    </xf>
    <xf numFmtId="176" fontId="29" fillId="0" borderId="24" xfId="3" applyNumberFormat="1" applyFont="1" applyFill="1" applyBorder="1" applyAlignment="1">
      <alignment horizontal="right" vertical="center"/>
    </xf>
    <xf numFmtId="41" fontId="29" fillId="0" borderId="24" xfId="3" applyFont="1" applyFill="1" applyBorder="1" applyAlignment="1">
      <alignment horizontal="left" vertical="center"/>
    </xf>
    <xf numFmtId="0" fontId="29" fillId="0" borderId="24" xfId="3" applyNumberFormat="1" applyFont="1" applyFill="1" applyBorder="1" applyAlignment="1">
      <alignment horizontal="right" vertical="center"/>
    </xf>
    <xf numFmtId="41" fontId="29" fillId="0" borderId="24" xfId="3" applyFont="1" applyFill="1" applyBorder="1" applyAlignment="1">
      <alignment vertical="center"/>
    </xf>
    <xf numFmtId="41" fontId="46" fillId="0" borderId="25" xfId="1" applyFont="1" applyFill="1" applyBorder="1" applyAlignment="1">
      <alignment vertical="center" shrinkToFit="1"/>
    </xf>
    <xf numFmtId="41" fontId="29" fillId="0" borderId="25" xfId="1" applyFont="1" applyFill="1" applyBorder="1" applyAlignment="1">
      <alignment horizontal="right" vertical="center" shrinkToFit="1"/>
    </xf>
    <xf numFmtId="178" fontId="38" fillId="0" borderId="23" xfId="3" applyNumberFormat="1" applyFont="1" applyFill="1" applyBorder="1" applyAlignment="1">
      <alignment horizontal="right" vertical="center" shrinkToFit="1"/>
    </xf>
    <xf numFmtId="176" fontId="38" fillId="0" borderId="24" xfId="3" applyNumberFormat="1" applyFont="1" applyFill="1" applyBorder="1" applyAlignment="1">
      <alignment horizontal="right" vertical="center"/>
    </xf>
    <xf numFmtId="41" fontId="38" fillId="0" borderId="24" xfId="3" applyFont="1" applyFill="1" applyBorder="1" applyAlignment="1">
      <alignment horizontal="left" vertical="center"/>
    </xf>
    <xf numFmtId="0" fontId="38" fillId="0" borderId="24" xfId="3" applyNumberFormat="1" applyFont="1" applyFill="1" applyBorder="1" applyAlignment="1">
      <alignment horizontal="right" vertical="center"/>
    </xf>
    <xf numFmtId="41" fontId="38" fillId="0" borderId="24" xfId="3" applyFont="1" applyFill="1" applyBorder="1" applyAlignment="1">
      <alignment vertical="center"/>
    </xf>
    <xf numFmtId="41" fontId="38" fillId="0" borderId="26" xfId="3" applyFont="1" applyFill="1" applyBorder="1" applyAlignment="1">
      <alignment vertical="center"/>
    </xf>
    <xf numFmtId="41" fontId="29" fillId="0" borderId="29" xfId="3" applyFont="1" applyFill="1" applyBorder="1" applyAlignment="1">
      <alignment horizontal="center" vertical="center" wrapText="1"/>
    </xf>
    <xf numFmtId="41" fontId="29" fillId="0" borderId="25" xfId="1" applyFont="1" applyFill="1" applyBorder="1" applyAlignment="1">
      <alignment vertical="center" shrinkToFit="1"/>
    </xf>
    <xf numFmtId="41" fontId="38" fillId="0" borderId="26" xfId="3" applyFont="1" applyFill="1" applyBorder="1" applyAlignment="1">
      <alignment vertical="center" wrapText="1"/>
    </xf>
    <xf numFmtId="41" fontId="29" fillId="0" borderId="26" xfId="3" applyFont="1" applyFill="1" applyBorder="1" applyAlignment="1">
      <alignment vertical="center" wrapText="1"/>
    </xf>
    <xf numFmtId="41" fontId="38" fillId="0" borderId="25" xfId="1" applyFont="1" applyFill="1" applyBorder="1" applyAlignment="1">
      <alignment vertical="center" shrinkToFit="1"/>
    </xf>
    <xf numFmtId="178" fontId="29" fillId="0" borderId="23" xfId="3" quotePrefix="1" applyNumberFormat="1" applyFont="1" applyFill="1" applyBorder="1" applyAlignment="1">
      <alignment horizontal="right" vertical="center" shrinkToFit="1"/>
    </xf>
    <xf numFmtId="178" fontId="28" fillId="43" borderId="26" xfId="3" applyNumberFormat="1" applyFont="1" applyFill="1" applyBorder="1" applyAlignment="1">
      <alignment horizontal="center" vertical="center" shrinkToFit="1"/>
    </xf>
    <xf numFmtId="41" fontId="29" fillId="36" borderId="25" xfId="1" applyFont="1" applyFill="1" applyBorder="1" applyAlignment="1">
      <alignment vertical="center"/>
    </xf>
    <xf numFmtId="41" fontId="29" fillId="0" borderId="26" xfId="3" applyFont="1" applyFill="1" applyBorder="1" applyAlignment="1">
      <alignment horizontal="center" vertical="center" wrapText="1"/>
    </xf>
    <xf numFmtId="41" fontId="29" fillId="0" borderId="25" xfId="1" applyFont="1" applyFill="1" applyBorder="1" applyAlignment="1">
      <alignment vertical="center"/>
    </xf>
    <xf numFmtId="41" fontId="38" fillId="0" borderId="25" xfId="1" applyFont="1" applyFill="1" applyBorder="1" applyAlignment="1">
      <alignment vertical="center"/>
    </xf>
    <xf numFmtId="41" fontId="29" fillId="0" borderId="26" xfId="3" applyFont="1" applyFill="1" applyBorder="1" applyAlignment="1">
      <alignment horizontal="left" vertical="center"/>
    </xf>
    <xf numFmtId="176" fontId="29" fillId="36" borderId="24" xfId="5" applyNumberFormat="1" applyFont="1" applyFill="1" applyBorder="1" applyAlignment="1">
      <alignment horizontal="right" vertical="center"/>
    </xf>
    <xf numFmtId="0" fontId="29" fillId="36" borderId="24" xfId="5" applyFont="1" applyFill="1" applyBorder="1" applyAlignment="1">
      <alignment horizontal="left" vertical="center"/>
    </xf>
    <xf numFmtId="0" fontId="29" fillId="36" borderId="24" xfId="5" applyNumberFormat="1" applyFont="1" applyFill="1" applyBorder="1" applyAlignment="1">
      <alignment horizontal="right" vertical="center"/>
    </xf>
    <xf numFmtId="0" fontId="29" fillId="36" borderId="24" xfId="5" applyFont="1" applyFill="1" applyBorder="1" applyAlignment="1">
      <alignment vertical="center"/>
    </xf>
    <xf numFmtId="9" fontId="29" fillId="0" borderId="24" xfId="2" applyFont="1" applyFill="1" applyBorder="1" applyAlignment="1">
      <alignment horizontal="right" vertical="center"/>
    </xf>
    <xf numFmtId="0" fontId="29" fillId="0" borderId="24" xfId="4" applyFont="1" applyFill="1" applyBorder="1" applyAlignment="1">
      <alignment horizontal="center" vertical="center"/>
    </xf>
    <xf numFmtId="0" fontId="29" fillId="0" borderId="24" xfId="4" applyFont="1" applyBorder="1" applyAlignment="1">
      <alignment horizontal="center" vertical="center"/>
    </xf>
    <xf numFmtId="41" fontId="49" fillId="0" borderId="26" xfId="3" applyFont="1" applyFill="1" applyBorder="1" applyAlignment="1">
      <alignment vertical="center" wrapText="1"/>
    </xf>
    <xf numFmtId="41" fontId="28" fillId="36" borderId="32" xfId="3" applyFont="1" applyFill="1" applyBorder="1" applyAlignment="1">
      <alignment horizontal="center" vertical="center" shrinkToFit="1"/>
    </xf>
    <xf numFmtId="178" fontId="28" fillId="36" borderId="33" xfId="3" applyNumberFormat="1" applyFont="1" applyFill="1" applyBorder="1" applyAlignment="1">
      <alignment horizontal="center" vertical="center" shrinkToFit="1"/>
    </xf>
    <xf numFmtId="178" fontId="28" fillId="36" borderId="34" xfId="3" applyNumberFormat="1" applyFont="1" applyFill="1" applyBorder="1" applyAlignment="1">
      <alignment horizontal="center" vertical="center" shrinkToFit="1"/>
    </xf>
    <xf numFmtId="176" fontId="29" fillId="36" borderId="32" xfId="5" applyNumberFormat="1" applyFont="1" applyFill="1" applyBorder="1" applyAlignment="1">
      <alignment horizontal="right" vertical="center"/>
    </xf>
    <xf numFmtId="0" fontId="29" fillId="36" borderId="32" xfId="5" applyFont="1" applyFill="1" applyBorder="1" applyAlignment="1">
      <alignment horizontal="left" vertical="center"/>
    </xf>
    <xf numFmtId="0" fontId="29" fillId="36" borderId="32" xfId="5" applyNumberFormat="1" applyFont="1" applyFill="1" applyBorder="1" applyAlignment="1">
      <alignment horizontal="right" vertical="center"/>
    </xf>
    <xf numFmtId="0" fontId="29" fillId="36" borderId="32" xfId="5" applyFont="1" applyFill="1" applyBorder="1" applyAlignment="1">
      <alignment vertical="center"/>
    </xf>
    <xf numFmtId="41" fontId="29" fillId="36" borderId="35" xfId="1" applyFont="1" applyFill="1" applyBorder="1" applyAlignment="1">
      <alignment vertical="center"/>
    </xf>
    <xf numFmtId="0" fontId="29" fillId="36" borderId="14" xfId="6" applyNumberFormat="1" applyFont="1" applyFill="1" applyBorder="1" applyAlignment="1">
      <alignment vertical="center" shrinkToFit="1"/>
    </xf>
    <xf numFmtId="0" fontId="29" fillId="0" borderId="0" xfId="5" applyFont="1" applyFill="1" applyBorder="1" applyAlignment="1">
      <alignment vertical="center"/>
    </xf>
    <xf numFmtId="0" fontId="29" fillId="0" borderId="0" xfId="5" applyNumberFormat="1" applyFont="1" applyFill="1" applyBorder="1" applyAlignment="1">
      <alignment horizontal="right" vertical="center"/>
    </xf>
    <xf numFmtId="0" fontId="29" fillId="0" borderId="0" xfId="5" applyFont="1" applyFill="1" applyBorder="1" applyAlignment="1">
      <alignment horizontal="left" vertical="center"/>
    </xf>
    <xf numFmtId="0" fontId="28" fillId="0" borderId="0" xfId="5" applyNumberFormat="1" applyFont="1" applyFill="1" applyBorder="1" applyAlignment="1">
      <alignment horizontal="right" vertical="center"/>
    </xf>
    <xf numFmtId="41" fontId="29" fillId="0" borderId="0" xfId="1" applyFont="1" applyFill="1" applyBorder="1" applyAlignment="1">
      <alignment vertical="center"/>
    </xf>
    <xf numFmtId="0" fontId="29" fillId="0" borderId="0" xfId="5" applyNumberFormat="1" applyFont="1" applyFill="1" applyBorder="1" applyAlignment="1">
      <alignment vertical="center"/>
    </xf>
    <xf numFmtId="178" fontId="29" fillId="0" borderId="39" xfId="5" applyNumberFormat="1" applyFont="1" applyFill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29" fillId="0" borderId="43" xfId="6" applyNumberFormat="1" applyFont="1" applyFill="1" applyBorder="1" applyAlignment="1">
      <alignment vertical="center" shrinkToFit="1"/>
    </xf>
    <xf numFmtId="0" fontId="29" fillId="0" borderId="47" xfId="5" applyNumberFormat="1" applyFont="1" applyFill="1" applyBorder="1" applyAlignment="1">
      <alignment vertical="center"/>
    </xf>
    <xf numFmtId="0" fontId="29" fillId="0" borderId="0" xfId="4" applyNumberFormat="1" applyFont="1" applyAlignment="1">
      <alignment horizontal="right" vertical="center"/>
    </xf>
    <xf numFmtId="0" fontId="29" fillId="0" borderId="0" xfId="4" applyFont="1" applyAlignment="1">
      <alignment horizontal="left" vertical="center"/>
    </xf>
    <xf numFmtId="0" fontId="28" fillId="0" borderId="0" xfId="4" applyNumberFormat="1" applyFont="1" applyAlignment="1">
      <alignment horizontal="right" vertical="center"/>
    </xf>
    <xf numFmtId="0" fontId="29" fillId="0" borderId="0" xfId="4" applyFont="1" applyAlignment="1">
      <alignment vertical="center"/>
    </xf>
    <xf numFmtId="41" fontId="48" fillId="0" borderId="0" xfId="1" applyFont="1">
      <alignment vertical="center"/>
    </xf>
    <xf numFmtId="0" fontId="49" fillId="0" borderId="0" xfId="5" applyNumberFormat="1" applyFont="1" applyFill="1" applyBorder="1" applyAlignment="1">
      <alignment vertical="center"/>
    </xf>
    <xf numFmtId="41" fontId="51" fillId="0" borderId="53" xfId="1" applyFont="1" applyFill="1" applyBorder="1" applyAlignment="1">
      <alignment horizontal="left" vertical="center"/>
    </xf>
    <xf numFmtId="0" fontId="47" fillId="44" borderId="23" xfId="6" applyFont="1" applyFill="1" applyBorder="1" applyAlignment="1">
      <alignment horizontal="center" vertical="center" wrapText="1" shrinkToFit="1"/>
    </xf>
    <xf numFmtId="0" fontId="50" fillId="0" borderId="12" xfId="6" applyNumberFormat="1" applyFont="1" applyFill="1" applyBorder="1" applyAlignment="1">
      <alignment vertical="center" wrapText="1" shrinkToFit="1"/>
    </xf>
    <xf numFmtId="178" fontId="39" fillId="0" borderId="26" xfId="3" applyNumberFormat="1" applyFont="1" applyFill="1" applyBorder="1" applyAlignment="1">
      <alignment horizontal="center" vertical="center" shrinkToFit="1"/>
    </xf>
    <xf numFmtId="178" fontId="39" fillId="0" borderId="23" xfId="3" applyNumberFormat="1" applyFont="1" applyFill="1" applyBorder="1" applyAlignment="1">
      <alignment horizontal="center" vertical="center" shrinkToFit="1"/>
    </xf>
    <xf numFmtId="176" fontId="52" fillId="0" borderId="24" xfId="5" applyNumberFormat="1" applyFont="1" applyFill="1" applyBorder="1" applyAlignment="1">
      <alignment horizontal="right" vertical="center"/>
    </xf>
    <xf numFmtId="0" fontId="52" fillId="0" borderId="24" xfId="5" applyFont="1" applyFill="1" applyBorder="1" applyAlignment="1">
      <alignment horizontal="left" vertical="center"/>
    </xf>
    <xf numFmtId="0" fontId="52" fillId="0" borderId="24" xfId="5" applyNumberFormat="1" applyFont="1" applyFill="1" applyBorder="1" applyAlignment="1">
      <alignment horizontal="right" vertical="center"/>
    </xf>
    <xf numFmtId="0" fontId="52" fillId="0" borderId="24" xfId="5" applyFont="1" applyFill="1" applyBorder="1" applyAlignment="1">
      <alignment vertical="center"/>
    </xf>
    <xf numFmtId="41" fontId="52" fillId="0" borderId="25" xfId="1" applyFont="1" applyFill="1" applyBorder="1" applyAlignment="1">
      <alignment vertical="center"/>
    </xf>
    <xf numFmtId="0" fontId="52" fillId="0" borderId="12" xfId="6" applyNumberFormat="1" applyFont="1" applyFill="1" applyBorder="1" applyAlignment="1">
      <alignment vertical="center" shrinkToFit="1"/>
    </xf>
    <xf numFmtId="41" fontId="38" fillId="0" borderId="24" xfId="3" applyFont="1" applyFill="1" applyBorder="1" applyAlignment="1">
      <alignment horizontal="center" vertical="center" shrinkToFit="1"/>
    </xf>
    <xf numFmtId="41" fontId="28" fillId="0" borderId="23" xfId="3" applyFont="1" applyFill="1" applyBorder="1" applyAlignment="1">
      <alignment horizontal="center" vertical="center"/>
    </xf>
    <xf numFmtId="41" fontId="29" fillId="0" borderId="24" xfId="3" applyFont="1" applyFill="1" applyBorder="1" applyAlignment="1">
      <alignment horizontal="center" vertical="center"/>
    </xf>
    <xf numFmtId="41" fontId="28" fillId="0" borderId="27" xfId="3" applyFont="1" applyFill="1" applyBorder="1" applyAlignment="1">
      <alignment horizontal="center" vertical="center"/>
    </xf>
    <xf numFmtId="41" fontId="28" fillId="0" borderId="28" xfId="3" applyFont="1" applyFill="1" applyBorder="1" applyAlignment="1">
      <alignment horizontal="center" vertical="center"/>
    </xf>
    <xf numFmtId="41" fontId="28" fillId="0" borderId="20" xfId="3" applyFont="1" applyFill="1" applyBorder="1" applyAlignment="1">
      <alignment horizontal="center" vertical="center"/>
    </xf>
    <xf numFmtId="41" fontId="29" fillId="0" borderId="29" xfId="3" applyFont="1" applyFill="1" applyBorder="1" applyAlignment="1">
      <alignment horizontal="center" vertical="center"/>
    </xf>
    <xf numFmtId="41" fontId="29" fillId="0" borderId="30" xfId="3" applyFont="1" applyFill="1" applyBorder="1" applyAlignment="1">
      <alignment horizontal="center" vertical="center"/>
    </xf>
    <xf numFmtId="0" fontId="29" fillId="0" borderId="24" xfId="4" applyFont="1" applyBorder="1" applyAlignment="1">
      <alignment horizontal="center" vertical="center"/>
    </xf>
    <xf numFmtId="0" fontId="29" fillId="0" borderId="29" xfId="4" applyFont="1" applyFill="1" applyBorder="1" applyAlignment="1">
      <alignment horizontal="center" vertical="center"/>
    </xf>
    <xf numFmtId="0" fontId="29" fillId="0" borderId="30" xfId="4" applyFont="1" applyFill="1" applyBorder="1" applyAlignment="1">
      <alignment horizontal="center" vertical="center"/>
    </xf>
    <xf numFmtId="41" fontId="28" fillId="40" borderId="49" xfId="8" applyFont="1" applyFill="1" applyBorder="1" applyAlignment="1">
      <alignment horizontal="center" vertical="center"/>
    </xf>
    <xf numFmtId="176" fontId="25" fillId="0" borderId="0" xfId="4" applyNumberFormat="1" applyFont="1" applyAlignment="1">
      <alignment horizontal="center" vertical="center"/>
    </xf>
    <xf numFmtId="176" fontId="29" fillId="40" borderId="0" xfId="8" applyNumberFormat="1" applyFont="1" applyFill="1" applyBorder="1" applyAlignment="1">
      <alignment horizontal="right" vertical="center"/>
    </xf>
    <xf numFmtId="41" fontId="29" fillId="40" borderId="0" xfId="8" applyFont="1" applyFill="1" applyBorder="1" applyAlignment="1">
      <alignment horizontal="center" vertical="center"/>
    </xf>
    <xf numFmtId="176" fontId="29" fillId="40" borderId="48" xfId="8" applyNumberFormat="1" applyFont="1" applyFill="1" applyBorder="1" applyAlignment="1">
      <alignment horizontal="right" vertical="center"/>
    </xf>
    <xf numFmtId="41" fontId="29" fillId="40" borderId="48" xfId="8" applyFont="1" applyFill="1" applyBorder="1" applyAlignment="1">
      <alignment horizontal="center" vertical="center"/>
    </xf>
    <xf numFmtId="176" fontId="28" fillId="40" borderId="49" xfId="4" applyNumberFormat="1" applyFont="1" applyFill="1" applyBorder="1" applyAlignment="1">
      <alignment horizontal="right" vertical="center"/>
    </xf>
    <xf numFmtId="176" fontId="28" fillId="40" borderId="48" xfId="4" applyNumberFormat="1" applyFont="1" applyFill="1" applyBorder="1" applyAlignment="1">
      <alignment horizontal="center" vertical="center"/>
    </xf>
    <xf numFmtId="176" fontId="29" fillId="40" borderId="49" xfId="8" applyNumberFormat="1" applyFont="1" applyFill="1" applyBorder="1" applyAlignment="1">
      <alignment horizontal="right" vertical="center"/>
    </xf>
    <xf numFmtId="41" fontId="29" fillId="40" borderId="49" xfId="8" applyFont="1" applyFill="1" applyBorder="1" applyAlignment="1">
      <alignment horizontal="center" vertical="center"/>
    </xf>
    <xf numFmtId="41" fontId="28" fillId="0" borderId="31" xfId="3" applyFont="1" applyFill="1" applyBorder="1" applyAlignment="1">
      <alignment horizontal="center" vertical="center"/>
    </xf>
    <xf numFmtId="178" fontId="28" fillId="37" borderId="36" xfId="8" applyNumberFormat="1" applyFont="1" applyFill="1" applyBorder="1" applyAlignment="1">
      <alignment horizontal="center" vertical="center"/>
    </xf>
    <xf numFmtId="178" fontId="28" fillId="37" borderId="37" xfId="8" applyNumberFormat="1" applyFont="1" applyFill="1" applyBorder="1" applyAlignment="1">
      <alignment horizontal="center" vertical="center"/>
    </xf>
    <xf numFmtId="178" fontId="28" fillId="37" borderId="38" xfId="8" applyNumberFormat="1" applyFont="1" applyFill="1" applyBorder="1" applyAlignment="1">
      <alignment horizontal="center" vertical="center"/>
    </xf>
    <xf numFmtId="41" fontId="28" fillId="37" borderId="40" xfId="8" applyFont="1" applyFill="1" applyBorder="1" applyAlignment="1">
      <alignment horizontal="center" vertical="center"/>
    </xf>
    <xf numFmtId="41" fontId="28" fillId="37" borderId="41" xfId="8" applyFont="1" applyFill="1" applyBorder="1" applyAlignment="1">
      <alignment horizontal="center" vertical="center"/>
    </xf>
    <xf numFmtId="41" fontId="28" fillId="37" borderId="42" xfId="8" applyFont="1" applyFill="1" applyBorder="1" applyAlignment="1">
      <alignment horizontal="center" vertical="center"/>
    </xf>
    <xf numFmtId="178" fontId="28" fillId="37" borderId="44" xfId="4" applyNumberFormat="1" applyFont="1" applyFill="1" applyBorder="1" applyAlignment="1">
      <alignment horizontal="center" vertical="center"/>
    </xf>
    <xf numFmtId="178" fontId="28" fillId="37" borderId="45" xfId="4" applyNumberFormat="1" applyFont="1" applyFill="1" applyBorder="1" applyAlignment="1">
      <alignment horizontal="center" vertical="center"/>
    </xf>
    <xf numFmtId="178" fontId="28" fillId="37" borderId="46" xfId="4" applyNumberFormat="1" applyFont="1" applyFill="1" applyBorder="1" applyAlignment="1">
      <alignment horizontal="center" vertical="center"/>
    </xf>
    <xf numFmtId="176" fontId="28" fillId="40" borderId="48" xfId="4" applyNumberFormat="1" applyFont="1" applyFill="1" applyBorder="1" applyAlignment="1">
      <alignment horizontal="left" vertical="center"/>
    </xf>
    <xf numFmtId="41" fontId="29" fillId="0" borderId="21" xfId="3" applyFont="1" applyFill="1" applyBorder="1" applyAlignment="1">
      <alignment horizontal="center" vertical="center"/>
    </xf>
    <xf numFmtId="178" fontId="50" fillId="42" borderId="15" xfId="6" applyNumberFormat="1" applyFont="1" applyFill="1" applyBorder="1" applyAlignment="1">
      <alignment horizontal="center" vertical="center" shrinkToFit="1"/>
    </xf>
    <xf numFmtId="0" fontId="28" fillId="35" borderId="16" xfId="5" applyFont="1" applyFill="1" applyBorder="1" applyAlignment="1">
      <alignment horizontal="center" vertical="center"/>
    </xf>
    <xf numFmtId="0" fontId="28" fillId="35" borderId="20" xfId="5" applyFont="1" applyFill="1" applyBorder="1" applyAlignment="1">
      <alignment horizontal="center" vertical="center"/>
    </xf>
    <xf numFmtId="0" fontId="28" fillId="35" borderId="17" xfId="5" applyFont="1" applyFill="1" applyBorder="1" applyAlignment="1">
      <alignment horizontal="center" vertical="center"/>
    </xf>
    <xf numFmtId="0" fontId="28" fillId="35" borderId="21" xfId="5" applyFont="1" applyFill="1" applyBorder="1" applyAlignment="1">
      <alignment horizontal="center" vertical="center"/>
    </xf>
    <xf numFmtId="0" fontId="28" fillId="35" borderId="18" xfId="5" applyFont="1" applyFill="1" applyBorder="1" applyAlignment="1">
      <alignment horizontal="center" vertical="center"/>
    </xf>
    <xf numFmtId="0" fontId="28" fillId="35" borderId="22" xfId="5" applyFont="1" applyFill="1" applyBorder="1" applyAlignment="1">
      <alignment horizontal="center" vertical="center"/>
    </xf>
    <xf numFmtId="0" fontId="46" fillId="34" borderId="19" xfId="6" applyFont="1" applyFill="1" applyBorder="1" applyAlignment="1">
      <alignment horizontal="center" vertical="center" shrinkToFit="1"/>
    </xf>
    <xf numFmtId="0" fontId="46" fillId="34" borderId="10" xfId="6" applyFont="1" applyFill="1" applyBorder="1" applyAlignment="1">
      <alignment horizontal="center" vertical="center" shrinkToFit="1"/>
    </xf>
    <xf numFmtId="0" fontId="46" fillId="34" borderId="11" xfId="6" applyFont="1" applyFill="1" applyBorder="1" applyAlignment="1">
      <alignment horizontal="center" vertical="center" shrinkToFit="1"/>
    </xf>
    <xf numFmtId="41" fontId="29" fillId="0" borderId="29" xfId="3" applyFont="1" applyFill="1" applyBorder="1" applyAlignment="1">
      <alignment horizontal="center" vertical="center" wrapText="1"/>
    </xf>
    <xf numFmtId="41" fontId="29" fillId="0" borderId="21" xfId="3" applyFont="1" applyFill="1" applyBorder="1" applyAlignment="1">
      <alignment horizontal="center" vertical="center" wrapText="1"/>
    </xf>
    <xf numFmtId="41" fontId="29" fillId="0" borderId="24" xfId="3" applyFont="1" applyFill="1" applyBorder="1" applyAlignment="1">
      <alignment horizontal="center" vertical="center" wrapText="1"/>
    </xf>
    <xf numFmtId="41" fontId="19" fillId="0" borderId="0" xfId="3" applyFont="1" applyFill="1" applyAlignment="1">
      <alignment horizontal="center" vertical="center"/>
    </xf>
    <xf numFmtId="0" fontId="28" fillId="0" borderId="0" xfId="4" applyFont="1" applyFill="1" applyBorder="1" applyAlignment="1">
      <alignment horizontal="left" vertical="center" wrapText="1" shrinkToFit="1"/>
    </xf>
    <xf numFmtId="0" fontId="47" fillId="0" borderId="19" xfId="0" applyFont="1" applyFill="1" applyBorder="1" applyAlignment="1">
      <alignment horizontal="center" vertical="center" wrapText="1" shrinkToFit="1"/>
    </xf>
    <xf numFmtId="0" fontId="47" fillId="0" borderId="64" xfId="0" applyFont="1" applyFill="1" applyBorder="1" applyAlignment="1">
      <alignment horizontal="center" vertical="center" wrapText="1" shrinkToFit="1"/>
    </xf>
    <xf numFmtId="0" fontId="47" fillId="0" borderId="55" xfId="0" applyFont="1" applyFill="1" applyBorder="1" applyAlignment="1">
      <alignment horizontal="center" vertical="center" wrapText="1" shrinkToFit="1"/>
    </xf>
    <xf numFmtId="0" fontId="47" fillId="0" borderId="56" xfId="0" applyFont="1" applyFill="1" applyBorder="1" applyAlignment="1">
      <alignment horizontal="center" vertical="center" wrapText="1" shrinkToFit="1"/>
    </xf>
    <xf numFmtId="0" fontId="47" fillId="0" borderId="59" xfId="0" applyFont="1" applyFill="1" applyBorder="1" applyAlignment="1">
      <alignment horizontal="center" vertical="center" wrapText="1" shrinkToFit="1"/>
    </xf>
    <xf numFmtId="0" fontId="47" fillId="0" borderId="60" xfId="0" applyFont="1" applyFill="1" applyBorder="1" applyAlignment="1">
      <alignment horizontal="center" vertical="center" wrapText="1" shrinkToFit="1"/>
    </xf>
    <xf numFmtId="0" fontId="38" fillId="0" borderId="61" xfId="0" applyFont="1" applyFill="1" applyBorder="1" applyAlignment="1">
      <alignment horizontal="center" vertical="center" wrapText="1" shrinkToFit="1"/>
    </xf>
    <xf numFmtId="0" fontId="38" fillId="0" borderId="11" xfId="0" applyFont="1" applyFill="1" applyBorder="1" applyAlignment="1">
      <alignment horizontal="center" vertical="center" wrapText="1" shrinkToFit="1"/>
    </xf>
    <xf numFmtId="0" fontId="38" fillId="0" borderId="62" xfId="0" applyFont="1" applyFill="1" applyBorder="1" applyAlignment="1">
      <alignment horizontal="center" vertical="center" wrapText="1" shrinkToFit="1"/>
    </xf>
    <xf numFmtId="0" fontId="38" fillId="0" borderId="12" xfId="0" applyFont="1" applyFill="1" applyBorder="1" applyAlignment="1">
      <alignment horizontal="center" vertical="center" wrapText="1" shrinkToFit="1"/>
    </xf>
    <xf numFmtId="0" fontId="38" fillId="0" borderId="63" xfId="92" applyFont="1" applyFill="1" applyBorder="1" applyAlignment="1">
      <alignment horizontal="center" vertical="center"/>
    </xf>
    <xf numFmtId="0" fontId="38" fillId="0" borderId="14" xfId="92" applyFont="1" applyFill="1" applyBorder="1" applyAlignment="1">
      <alignment horizontal="center" vertical="center"/>
    </xf>
    <xf numFmtId="0" fontId="29" fillId="0" borderId="21" xfId="4" applyFont="1" applyFill="1" applyBorder="1" applyAlignment="1">
      <alignment horizontal="center" vertical="center"/>
    </xf>
  </cellXfs>
  <cellStyles count="98">
    <cellStyle name="20% - 강조색1 2" xfId="9"/>
    <cellStyle name="20% - 강조색2 2" xfId="10"/>
    <cellStyle name="20% - 강조색3 2" xfId="11"/>
    <cellStyle name="20% - 강조색4 2" xfId="12"/>
    <cellStyle name="20% - 강조색5 2" xfId="13"/>
    <cellStyle name="20% - 강조색6 2" xfId="14"/>
    <cellStyle name="40% - 강조색1 2" xfId="15"/>
    <cellStyle name="40% - 강조색2 2" xfId="16"/>
    <cellStyle name="40% - 강조색3 2" xfId="17"/>
    <cellStyle name="40% - 강조색4 2" xfId="18"/>
    <cellStyle name="40% - 강조색5 2" xfId="19"/>
    <cellStyle name="40% - 강조색6 2" xfId="20"/>
    <cellStyle name="60% - 강조색1 2" xfId="21"/>
    <cellStyle name="60% - 강조색2 2" xfId="22"/>
    <cellStyle name="60% - 강조색3 2" xfId="23"/>
    <cellStyle name="60% - 강조색4 2" xfId="24"/>
    <cellStyle name="60% - 강조색5 2" xfId="25"/>
    <cellStyle name="60% - 강조색6 2" xfId="26"/>
    <cellStyle name="강조색1 2" xfId="27"/>
    <cellStyle name="강조색1 3" xfId="28"/>
    <cellStyle name="강조색2 2" xfId="29"/>
    <cellStyle name="강조색3 2" xfId="30"/>
    <cellStyle name="강조색4 2" xfId="31"/>
    <cellStyle name="강조색5 2" xfId="32"/>
    <cellStyle name="강조색6 2" xfId="33"/>
    <cellStyle name="경고문 2" xfId="34"/>
    <cellStyle name="계산 2" xfId="35"/>
    <cellStyle name="나쁨 2" xfId="36"/>
    <cellStyle name="메모 2" xfId="37"/>
    <cellStyle name="백분율" xfId="2" builtinId="5"/>
    <cellStyle name="백분율 2" xfId="38"/>
    <cellStyle name="백분율 3" xfId="39"/>
    <cellStyle name="백분율 3 2" xfId="40"/>
    <cellStyle name="보통 2" xfId="41"/>
    <cellStyle name="설명 텍스트 2" xfId="42"/>
    <cellStyle name="셀 확인 2" xfId="43"/>
    <cellStyle name="쉼표 [0]" xfId="1" builtinId="6"/>
    <cellStyle name="쉼표 [0] 10" xfId="44"/>
    <cellStyle name="쉼표 [0] 10 2" xfId="3"/>
    <cellStyle name="쉼표 [0] 2" xfId="45"/>
    <cellStyle name="쉼표 [0] 2 2" xfId="46"/>
    <cellStyle name="쉼표 [0] 2 3" xfId="47"/>
    <cellStyle name="쉼표 [0] 2 3 2" xfId="48"/>
    <cellStyle name="쉼표 [0] 2 4" xfId="49"/>
    <cellStyle name="쉼표 [0] 2 4 2" xfId="50"/>
    <cellStyle name="쉼표 [0] 2 4 3" xfId="8"/>
    <cellStyle name="쉼표 [0] 2 5" xfId="51"/>
    <cellStyle name="쉼표 [0] 3" xfId="52"/>
    <cellStyle name="쉼표 [0] 4" xfId="53"/>
    <cellStyle name="쉼표 [0] 5" xfId="54"/>
    <cellStyle name="쉼표 [0] 6" xfId="55"/>
    <cellStyle name="쉼표 [0] 7" xfId="56"/>
    <cellStyle name="연결된 셀 2" xfId="57"/>
    <cellStyle name="요약 2" xfId="58"/>
    <cellStyle name="입력 2" xfId="59"/>
    <cellStyle name="제목 1 2" xfId="60"/>
    <cellStyle name="제목 1 3" xfId="61"/>
    <cellStyle name="제목 2 2" xfId="62"/>
    <cellStyle name="제목 3 2" xfId="63"/>
    <cellStyle name="제목 4 2" xfId="64"/>
    <cellStyle name="제목 5" xfId="65"/>
    <cellStyle name="좋음 2" xfId="66"/>
    <cellStyle name="출력 2" xfId="67"/>
    <cellStyle name="통화 [0] 2" xfId="68"/>
    <cellStyle name="통화 [0] 2 2" xfId="69"/>
    <cellStyle name="통화 [0] 2 3" xfId="70"/>
    <cellStyle name="통화 [0] 3" xfId="71"/>
    <cellStyle name="표준" xfId="0" builtinId="0"/>
    <cellStyle name="표준 10" xfId="72"/>
    <cellStyle name="표준 10 2" xfId="93"/>
    <cellStyle name="표준 11" xfId="73"/>
    <cellStyle name="표준 11 2" xfId="5"/>
    <cellStyle name="표준 12" xfId="74"/>
    <cellStyle name="표준 12 2" xfId="94"/>
    <cellStyle name="표준 13" xfId="95"/>
    <cellStyle name="표준 14" xfId="96"/>
    <cellStyle name="표준 2" xfId="75"/>
    <cellStyle name="표준 2 2" xfId="76"/>
    <cellStyle name="표준 2 3" xfId="77"/>
    <cellStyle name="표준 2 4" xfId="78"/>
    <cellStyle name="표준 2 5" xfId="79"/>
    <cellStyle name="표준 2 5 2" xfId="4"/>
    <cellStyle name="표준 2 6" xfId="80"/>
    <cellStyle name="표준 2 7" xfId="97"/>
    <cellStyle name="표준 3" xfId="81"/>
    <cellStyle name="표준 3 2" xfId="82"/>
    <cellStyle name="표준 4" xfId="83"/>
    <cellStyle name="표준 4 2" xfId="84"/>
    <cellStyle name="표준 5" xfId="85"/>
    <cellStyle name="표준 6" xfId="86"/>
    <cellStyle name="표준 7" xfId="87"/>
    <cellStyle name="표준 8" xfId="88"/>
    <cellStyle name="표준 9" xfId="89"/>
    <cellStyle name="표준 9 2" xfId="90"/>
    <cellStyle name="표준_2006 지방행정혁신 한마당(정산)" xfId="92"/>
    <cellStyle name="표준_계약예산-2차(오승희) 2" xfId="6"/>
    <cellStyle name="표준_디자인포럼정산(최종)_제7회 산업디자인진흥대회 2" xfId="7"/>
    <cellStyle name="하이퍼링크 2" xfId="91"/>
  </cellStyles>
  <dxfs count="0"/>
  <tableStyles count="0" defaultTableStyle="TableStyleMedium9" defaultPivotStyle="PivotStyleLight16"/>
  <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\Ubicomm\!&#54665;&#49324;&#45936;&#51060;&#53552;\6220_ICAA\Showreport\5030_IT_INSIGHT(IBM)\Report\5030.IBM.2009091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21;&#51228;&#49324;&#54924;&#50672;&#44396;&#50896;/&#50500;&#49884;&#50500;&#48120;&#47000;&#54252;&#47100;(AFF)/Asia%20Future%20Forum%202017/&#44592;&#50504;&#48143;&#54408;&#51032;&#51088;&#47308;/2017AFF&#44592;&#50504;&#48512;&#49549;&#49436;&#47448;/AFF%202017%20&#53685;&#54633;&#50672;&#49324;&#44288;&#47532;_ver.20171031(&#54620;&#44200;&#47112;&#44288;&#475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전체리스트"/>
      <sheetName val="선착순경품담청자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해외연사료"/>
      <sheetName val="국내연사료"/>
      <sheetName val="전체 연사 상세정보"/>
    </sheetNames>
    <sheetDataSet>
      <sheetData sheetId="0">
        <row r="3">
          <cell r="E3" t="str">
            <v>smoking</v>
          </cell>
          <cell r="F3" t="str">
            <v>예약완료</v>
          </cell>
          <cell r="G3" t="str">
            <v>1박</v>
          </cell>
          <cell r="H3">
            <v>43051</v>
          </cell>
          <cell r="I3">
            <v>43054</v>
          </cell>
          <cell r="K3" t="str">
            <v>제출</v>
          </cell>
        </row>
        <row r="4">
          <cell r="E4" t="str">
            <v>non-smoking</v>
          </cell>
          <cell r="F4" t="str">
            <v>예약필요</v>
          </cell>
          <cell r="G4" t="str">
            <v>2박</v>
          </cell>
          <cell r="H4">
            <v>43052</v>
          </cell>
          <cell r="I4">
            <v>43055</v>
          </cell>
          <cell r="K4" t="str">
            <v>미제출</v>
          </cell>
        </row>
        <row r="5">
          <cell r="F5" t="str">
            <v>미지원</v>
          </cell>
          <cell r="G5" t="str">
            <v>3박</v>
          </cell>
          <cell r="H5">
            <v>43053</v>
          </cell>
          <cell r="I5">
            <v>43056</v>
          </cell>
          <cell r="K5" t="str">
            <v>번역중</v>
          </cell>
        </row>
        <row r="6">
          <cell r="G6" t="str">
            <v>4박</v>
          </cell>
          <cell r="H6">
            <v>43054</v>
          </cell>
          <cell r="I6">
            <v>43057</v>
          </cell>
          <cell r="K6" t="str">
            <v>번역완료</v>
          </cell>
        </row>
        <row r="7">
          <cell r="G7" t="str">
            <v>5박</v>
          </cell>
          <cell r="H7">
            <v>43055</v>
          </cell>
          <cell r="I7">
            <v>43058</v>
          </cell>
          <cell r="K7" t="str">
            <v>불참</v>
          </cell>
        </row>
        <row r="8">
          <cell r="G8" t="str">
            <v>미지원</v>
          </cell>
          <cell r="I8" t="str">
            <v>미지원</v>
          </cell>
          <cell r="K8" t="str">
            <v>참석</v>
          </cell>
        </row>
        <row r="9">
          <cell r="K9" t="str">
            <v>미정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2"/>
  <sheetViews>
    <sheetView showGridLines="0" tabSelected="1" zoomScale="66" zoomScaleNormal="66" zoomScaleSheetLayoutView="55" workbookViewId="0">
      <selection activeCell="C81" sqref="C81"/>
    </sheetView>
  </sheetViews>
  <sheetFormatPr defaultColWidth="9" defaultRowHeight="17.399999999999999"/>
  <cols>
    <col min="1" max="1" width="19.59765625" style="46" customWidth="1"/>
    <col min="2" max="2" width="36.59765625" style="11" customWidth="1"/>
    <col min="3" max="3" width="70.09765625" style="2" customWidth="1"/>
    <col min="4" max="4" width="16.5" style="2" customWidth="1"/>
    <col min="5" max="5" width="8.59765625" style="12" customWidth="1"/>
    <col min="6" max="6" width="8.59765625" style="13" customWidth="1"/>
    <col min="7" max="7" width="8.59765625" style="14" customWidth="1"/>
    <col min="8" max="8" width="8.59765625" style="15" customWidth="1"/>
    <col min="9" max="9" width="20.8984375" style="31" customWidth="1"/>
    <col min="10" max="10" width="117" style="16" customWidth="1"/>
    <col min="11" max="11" width="20.59765625" style="2" bestFit="1" customWidth="1"/>
    <col min="12" max="12" width="14.59765625" style="2" bestFit="1" customWidth="1"/>
    <col min="13" max="16384" width="9" style="2"/>
  </cols>
  <sheetData>
    <row r="1" spans="1:15" s="1" customFormat="1" ht="32.25" customHeight="1">
      <c r="A1" s="223" t="s">
        <v>99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5" ht="26.4" customHeight="1" thickBot="1">
      <c r="A2" s="47" t="s">
        <v>0</v>
      </c>
      <c r="B2" s="72" t="s">
        <v>97</v>
      </c>
      <c r="C2" s="73"/>
      <c r="D2" s="224"/>
      <c r="E2" s="224"/>
      <c r="F2" s="224"/>
      <c r="G2" s="224"/>
      <c r="H2" s="224"/>
      <c r="I2" s="224"/>
      <c r="J2" s="224"/>
    </row>
    <row r="3" spans="1:15" ht="26.4" customHeight="1">
      <c r="A3" s="48" t="s">
        <v>1</v>
      </c>
      <c r="B3" s="47" t="s">
        <v>2</v>
      </c>
      <c r="C3" s="73"/>
      <c r="D3" s="74"/>
      <c r="E3" s="75"/>
      <c r="F3" s="76"/>
      <c r="G3" s="225" t="s">
        <v>53</v>
      </c>
      <c r="H3" s="226"/>
      <c r="I3" s="231"/>
      <c r="J3" s="232"/>
    </row>
    <row r="4" spans="1:15" ht="26.4" customHeight="1">
      <c r="A4" s="48" t="s">
        <v>3</v>
      </c>
      <c r="B4" s="47" t="s">
        <v>95</v>
      </c>
      <c r="C4" s="73"/>
      <c r="D4" s="25"/>
      <c r="E4" s="77"/>
      <c r="F4" s="78"/>
      <c r="G4" s="227" t="s">
        <v>54</v>
      </c>
      <c r="H4" s="228"/>
      <c r="I4" s="233"/>
      <c r="J4" s="234"/>
    </row>
    <row r="5" spans="1:15" ht="26.4" customHeight="1">
      <c r="A5" s="48" t="s">
        <v>4</v>
      </c>
      <c r="B5" s="47" t="s">
        <v>94</v>
      </c>
      <c r="C5" s="73"/>
      <c r="D5" s="166" t="s">
        <v>93</v>
      </c>
      <c r="E5" s="77"/>
      <c r="F5" s="78"/>
      <c r="G5" s="227" t="s">
        <v>55</v>
      </c>
      <c r="H5" s="228"/>
      <c r="I5" s="233"/>
      <c r="J5" s="234"/>
    </row>
    <row r="6" spans="1:15" ht="26.4" customHeight="1">
      <c r="A6" s="48"/>
      <c r="B6" s="46"/>
      <c r="C6" s="46"/>
      <c r="D6" s="25"/>
      <c r="E6" s="77"/>
      <c r="F6" s="78"/>
      <c r="G6" s="227" t="s">
        <v>56</v>
      </c>
      <c r="H6" s="228"/>
      <c r="I6" s="233"/>
      <c r="J6" s="234"/>
    </row>
    <row r="7" spans="1:15" s="3" customFormat="1" ht="26.4" customHeight="1" thickBot="1">
      <c r="A7" s="49" t="s">
        <v>5</v>
      </c>
      <c r="B7" s="79">
        <f>I88</f>
        <v>49500000</v>
      </c>
      <c r="C7" s="80" t="s">
        <v>92</v>
      </c>
      <c r="D7" s="81"/>
      <c r="E7" s="82"/>
      <c r="F7" s="83"/>
      <c r="G7" s="229" t="s">
        <v>57</v>
      </c>
      <c r="H7" s="230"/>
      <c r="I7" s="235"/>
      <c r="J7" s="236"/>
      <c r="K7" s="2"/>
      <c r="L7" s="2"/>
      <c r="M7" s="2"/>
      <c r="N7" s="2"/>
      <c r="O7" s="2"/>
    </row>
    <row r="8" spans="1:15" ht="14.25" customHeight="1" thickTop="1">
      <c r="A8" s="50"/>
      <c r="B8" s="84"/>
      <c r="C8" s="84"/>
      <c r="D8" s="85"/>
      <c r="E8" s="86"/>
      <c r="F8" s="85"/>
      <c r="G8" s="87"/>
      <c r="H8" s="88"/>
      <c r="I8" s="89"/>
      <c r="J8" s="17"/>
    </row>
    <row r="9" spans="1:15" ht="20.100000000000001" customHeight="1" thickBot="1">
      <c r="A9" s="50"/>
      <c r="B9" s="84"/>
      <c r="C9" s="90" t="s">
        <v>58</v>
      </c>
      <c r="D9" s="210"/>
      <c r="E9" s="210"/>
      <c r="F9" s="85"/>
      <c r="G9" s="87"/>
      <c r="H9" s="88"/>
      <c r="I9" s="91" t="s">
        <v>6</v>
      </c>
      <c r="J9" s="92" t="s">
        <v>7</v>
      </c>
    </row>
    <row r="10" spans="1:15" ht="23.25" customHeight="1">
      <c r="A10" s="211" t="s">
        <v>8</v>
      </c>
      <c r="B10" s="213" t="s">
        <v>9</v>
      </c>
      <c r="C10" s="215" t="s">
        <v>10</v>
      </c>
      <c r="D10" s="217" t="s">
        <v>59</v>
      </c>
      <c r="E10" s="218"/>
      <c r="F10" s="218"/>
      <c r="G10" s="218"/>
      <c r="H10" s="218"/>
      <c r="I10" s="219"/>
      <c r="J10" s="93" t="s">
        <v>11</v>
      </c>
    </row>
    <row r="11" spans="1:15" ht="37.5" customHeight="1">
      <c r="A11" s="212"/>
      <c r="B11" s="214"/>
      <c r="C11" s="216"/>
      <c r="D11" s="167" t="s">
        <v>60</v>
      </c>
      <c r="E11" s="94" t="s">
        <v>12</v>
      </c>
      <c r="F11" s="38" t="s">
        <v>13</v>
      </c>
      <c r="G11" s="38" t="s">
        <v>14</v>
      </c>
      <c r="H11" s="38"/>
      <c r="I11" s="95" t="s">
        <v>61</v>
      </c>
      <c r="J11" s="96"/>
    </row>
    <row r="12" spans="1:15" s="4" customFormat="1" ht="37.5" customHeight="1">
      <c r="A12" s="180" t="s">
        <v>15</v>
      </c>
      <c r="B12" s="222"/>
      <c r="C12" s="97"/>
      <c r="D12" s="39"/>
      <c r="E12" s="40"/>
      <c r="F12" s="41" t="s">
        <v>16</v>
      </c>
      <c r="G12" s="40"/>
      <c r="H12" s="42" t="s">
        <v>62</v>
      </c>
      <c r="I12" s="52">
        <f t="shared" ref="I12:I18" si="0">D12*E12*G12</f>
        <v>0</v>
      </c>
      <c r="J12" s="62"/>
    </row>
    <row r="13" spans="1:15" s="4" customFormat="1" ht="37.5" customHeight="1">
      <c r="A13" s="181"/>
      <c r="B13" s="222"/>
      <c r="C13" s="97"/>
      <c r="D13" s="39"/>
      <c r="E13" s="40"/>
      <c r="F13" s="41" t="s">
        <v>63</v>
      </c>
      <c r="G13" s="40"/>
      <c r="H13" s="42" t="s">
        <v>62</v>
      </c>
      <c r="I13" s="52">
        <f t="shared" si="0"/>
        <v>0</v>
      </c>
      <c r="J13" s="62"/>
    </row>
    <row r="14" spans="1:15" s="4" customFormat="1" ht="37.5" customHeight="1">
      <c r="A14" s="181"/>
      <c r="B14" s="220"/>
      <c r="C14" s="97"/>
      <c r="D14" s="39"/>
      <c r="E14" s="40"/>
      <c r="F14" s="41" t="s">
        <v>16</v>
      </c>
      <c r="G14" s="40"/>
      <c r="H14" s="42" t="s">
        <v>62</v>
      </c>
      <c r="I14" s="52">
        <f t="shared" si="0"/>
        <v>0</v>
      </c>
      <c r="J14" s="62"/>
    </row>
    <row r="15" spans="1:15" s="4" customFormat="1" ht="37.5" customHeight="1">
      <c r="A15" s="181"/>
      <c r="B15" s="221"/>
      <c r="C15" s="97"/>
      <c r="D15" s="39"/>
      <c r="E15" s="40"/>
      <c r="F15" s="41" t="s">
        <v>63</v>
      </c>
      <c r="G15" s="40"/>
      <c r="H15" s="42" t="s">
        <v>62</v>
      </c>
      <c r="I15" s="52">
        <f t="shared" si="0"/>
        <v>0</v>
      </c>
      <c r="J15" s="62"/>
    </row>
    <row r="16" spans="1:15" s="4" customFormat="1" ht="37.5" customHeight="1">
      <c r="A16" s="181"/>
      <c r="B16" s="220"/>
      <c r="C16" s="97"/>
      <c r="D16" s="39"/>
      <c r="E16" s="40"/>
      <c r="F16" s="41" t="s">
        <v>16</v>
      </c>
      <c r="G16" s="40"/>
      <c r="H16" s="42" t="s">
        <v>62</v>
      </c>
      <c r="I16" s="52">
        <f t="shared" si="0"/>
        <v>0</v>
      </c>
      <c r="J16" s="62"/>
    </row>
    <row r="17" spans="1:11" s="4" customFormat="1" ht="37.5" customHeight="1">
      <c r="A17" s="181"/>
      <c r="B17" s="221"/>
      <c r="C17" s="97"/>
      <c r="D17" s="39"/>
      <c r="E17" s="40"/>
      <c r="F17" s="41" t="s">
        <v>63</v>
      </c>
      <c r="G17" s="40"/>
      <c r="H17" s="42" t="s">
        <v>62</v>
      </c>
      <c r="I17" s="52">
        <f t="shared" si="0"/>
        <v>0</v>
      </c>
      <c r="J17" s="62"/>
    </row>
    <row r="18" spans="1:11" ht="44.4" customHeight="1">
      <c r="A18" s="181"/>
      <c r="B18" s="98"/>
      <c r="C18" s="97"/>
      <c r="D18" s="39"/>
      <c r="E18" s="40"/>
      <c r="F18" s="41" t="s">
        <v>64</v>
      </c>
      <c r="G18" s="40"/>
      <c r="H18" s="42" t="s">
        <v>62</v>
      </c>
      <c r="I18" s="52">
        <f t="shared" si="0"/>
        <v>0</v>
      </c>
      <c r="J18" s="63"/>
    </row>
    <row r="19" spans="1:11" ht="50.1" customHeight="1">
      <c r="A19" s="182"/>
      <c r="B19" s="99" t="s">
        <v>17</v>
      </c>
      <c r="C19" s="100" t="s">
        <v>18</v>
      </c>
      <c r="D19" s="101"/>
      <c r="E19" s="102"/>
      <c r="F19" s="103"/>
      <c r="G19" s="104"/>
      <c r="H19" s="105"/>
      <c r="I19" s="106">
        <v>15000000</v>
      </c>
      <c r="J19" s="64"/>
    </row>
    <row r="20" spans="1:11" ht="41.1" customHeight="1">
      <c r="A20" s="178" t="s">
        <v>65</v>
      </c>
      <c r="B20" s="44"/>
      <c r="C20" s="43"/>
      <c r="D20" s="39"/>
      <c r="E20" s="40"/>
      <c r="F20" s="41" t="s">
        <v>66</v>
      </c>
      <c r="G20" s="40"/>
      <c r="H20" s="42" t="s">
        <v>67</v>
      </c>
      <c r="I20" s="52">
        <f t="shared" ref="I20:I21" si="1">D20*E20*G20</f>
        <v>0</v>
      </c>
      <c r="J20" s="65"/>
    </row>
    <row r="21" spans="1:11" ht="41.1" customHeight="1">
      <c r="A21" s="178"/>
      <c r="B21" s="44"/>
      <c r="C21" s="43"/>
      <c r="D21" s="39"/>
      <c r="E21" s="40"/>
      <c r="F21" s="41" t="s">
        <v>19</v>
      </c>
      <c r="G21" s="40"/>
      <c r="H21" s="42" t="s">
        <v>14</v>
      </c>
      <c r="I21" s="52">
        <f t="shared" si="1"/>
        <v>0</v>
      </c>
      <c r="J21" s="65"/>
    </row>
    <row r="22" spans="1:11" ht="50.1" customHeight="1">
      <c r="A22" s="178"/>
      <c r="B22" s="99" t="s">
        <v>21</v>
      </c>
      <c r="C22" s="100" t="s">
        <v>18</v>
      </c>
      <c r="D22" s="101"/>
      <c r="E22" s="102"/>
      <c r="F22" s="103"/>
      <c r="G22" s="104"/>
      <c r="H22" s="105"/>
      <c r="I22" s="106">
        <v>15000000</v>
      </c>
      <c r="J22" s="64"/>
      <c r="K22" s="31"/>
    </row>
    <row r="23" spans="1:11" s="5" customFormat="1" ht="41.1" customHeight="1">
      <c r="A23" s="180" t="s">
        <v>68</v>
      </c>
      <c r="B23" s="183" t="s">
        <v>106</v>
      </c>
      <c r="C23" s="107"/>
      <c r="D23" s="108"/>
      <c r="E23" s="109"/>
      <c r="F23" s="110"/>
      <c r="G23" s="111"/>
      <c r="H23" s="112"/>
      <c r="I23" s="113"/>
      <c r="J23" s="66"/>
    </row>
    <row r="24" spans="1:11" s="5" customFormat="1" ht="41.1" customHeight="1">
      <c r="A24" s="181"/>
      <c r="B24" s="209"/>
      <c r="C24" s="107"/>
      <c r="D24" s="108"/>
      <c r="E24" s="109"/>
      <c r="F24" s="110"/>
      <c r="G24" s="111"/>
      <c r="H24" s="112"/>
      <c r="I24" s="113"/>
      <c r="J24" s="66"/>
    </row>
    <row r="25" spans="1:11" s="5" customFormat="1" ht="41.1" customHeight="1">
      <c r="A25" s="181"/>
      <c r="B25" s="183" t="s">
        <v>22</v>
      </c>
      <c r="C25" s="107"/>
      <c r="D25" s="108"/>
      <c r="E25" s="109"/>
      <c r="F25" s="110"/>
      <c r="G25" s="111"/>
      <c r="H25" s="112"/>
      <c r="I25" s="113"/>
      <c r="J25" s="66"/>
    </row>
    <row r="26" spans="1:11" ht="41.1" customHeight="1">
      <c r="A26" s="181"/>
      <c r="B26" s="184"/>
      <c r="C26" s="107"/>
      <c r="D26" s="108"/>
      <c r="E26" s="109"/>
      <c r="F26" s="110"/>
      <c r="G26" s="111"/>
      <c r="H26" s="112"/>
      <c r="I26" s="114"/>
      <c r="J26" s="67"/>
    </row>
    <row r="27" spans="1:11" ht="41.1" customHeight="1">
      <c r="A27" s="181"/>
      <c r="B27" s="209"/>
      <c r="C27" s="107"/>
      <c r="D27" s="108"/>
      <c r="E27" s="109"/>
      <c r="F27" s="110"/>
      <c r="G27" s="111"/>
      <c r="H27" s="112"/>
      <c r="I27" s="114"/>
      <c r="J27" s="67"/>
    </row>
    <row r="28" spans="1:11" s="4" customFormat="1" ht="41.1" customHeight="1">
      <c r="A28" s="181"/>
      <c r="B28" s="183" t="s">
        <v>23</v>
      </c>
      <c r="C28" s="107"/>
      <c r="D28" s="108"/>
      <c r="E28" s="109"/>
      <c r="F28" s="110"/>
      <c r="G28" s="111"/>
      <c r="H28" s="112"/>
      <c r="I28" s="114"/>
      <c r="J28" s="65"/>
    </row>
    <row r="29" spans="1:11" s="4" customFormat="1" ht="41.1" customHeight="1">
      <c r="A29" s="181"/>
      <c r="B29" s="209"/>
      <c r="C29" s="107"/>
      <c r="D29" s="108"/>
      <c r="E29" s="109"/>
      <c r="F29" s="110"/>
      <c r="G29" s="111"/>
      <c r="H29" s="112"/>
      <c r="I29" s="114"/>
      <c r="J29" s="65"/>
    </row>
    <row r="30" spans="1:11" s="5" customFormat="1" ht="41.1" customHeight="1">
      <c r="A30" s="181"/>
      <c r="B30" s="183" t="s">
        <v>24</v>
      </c>
      <c r="C30" s="107"/>
      <c r="D30" s="115"/>
      <c r="E30" s="116"/>
      <c r="F30" s="117"/>
      <c r="G30" s="118"/>
      <c r="H30" s="119"/>
      <c r="I30" s="52"/>
      <c r="J30" s="67"/>
    </row>
    <row r="31" spans="1:11" s="5" customFormat="1" ht="41.1" customHeight="1">
      <c r="A31" s="181"/>
      <c r="B31" s="209"/>
      <c r="C31" s="120"/>
      <c r="D31" s="115"/>
      <c r="E31" s="116"/>
      <c r="F31" s="117"/>
      <c r="G31" s="118"/>
      <c r="H31" s="119"/>
      <c r="I31" s="52"/>
      <c r="J31" s="68"/>
    </row>
    <row r="32" spans="1:11" s="4" customFormat="1" ht="41.1" customHeight="1">
      <c r="A32" s="181"/>
      <c r="B32" s="45" t="s">
        <v>69</v>
      </c>
      <c r="C32" s="120"/>
      <c r="D32" s="108"/>
      <c r="E32" s="109"/>
      <c r="F32" s="110"/>
      <c r="G32" s="111"/>
      <c r="H32" s="112"/>
      <c r="I32" s="114"/>
      <c r="J32" s="67"/>
    </row>
    <row r="33" spans="1:11" s="5" customFormat="1" ht="41.1" customHeight="1">
      <c r="A33" s="181"/>
      <c r="B33" s="121" t="s">
        <v>70</v>
      </c>
      <c r="C33" s="120"/>
      <c r="D33" s="115"/>
      <c r="E33" s="116"/>
      <c r="F33" s="117"/>
      <c r="G33" s="118"/>
      <c r="H33" s="119"/>
      <c r="I33" s="52"/>
      <c r="J33" s="68" t="s">
        <v>71</v>
      </c>
    </row>
    <row r="34" spans="1:11" ht="41.1" customHeight="1">
      <c r="A34" s="181"/>
      <c r="B34" s="179" t="s">
        <v>25</v>
      </c>
      <c r="C34" s="120"/>
      <c r="D34" s="108"/>
      <c r="E34" s="109"/>
      <c r="F34" s="110"/>
      <c r="G34" s="111"/>
      <c r="H34" s="112"/>
      <c r="I34" s="122"/>
      <c r="J34" s="65"/>
    </row>
    <row r="35" spans="1:11" ht="41.1" customHeight="1">
      <c r="A35" s="181"/>
      <c r="B35" s="179"/>
      <c r="C35" s="120"/>
      <c r="D35" s="108"/>
      <c r="E35" s="109"/>
      <c r="F35" s="110"/>
      <c r="G35" s="111"/>
      <c r="H35" s="112"/>
      <c r="I35" s="122"/>
      <c r="J35" s="67"/>
    </row>
    <row r="36" spans="1:11" ht="39.9" customHeight="1">
      <c r="A36" s="181"/>
      <c r="B36" s="183" t="s">
        <v>72</v>
      </c>
      <c r="C36" s="120"/>
      <c r="D36" s="108"/>
      <c r="E36" s="109"/>
      <c r="F36" s="110"/>
      <c r="G36" s="111"/>
      <c r="H36" s="112"/>
      <c r="I36" s="122"/>
      <c r="J36" s="65"/>
    </row>
    <row r="37" spans="1:11" ht="39.9" customHeight="1">
      <c r="A37" s="181"/>
      <c r="B37" s="209"/>
      <c r="C37" s="120"/>
      <c r="D37" s="115"/>
      <c r="E37" s="116"/>
      <c r="F37" s="117"/>
      <c r="G37" s="118"/>
      <c r="H37" s="119"/>
      <c r="I37" s="52"/>
      <c r="J37" s="68"/>
    </row>
    <row r="38" spans="1:11" ht="39.9" customHeight="1">
      <c r="A38" s="181"/>
      <c r="B38" s="179" t="s">
        <v>27</v>
      </c>
      <c r="C38" s="123"/>
      <c r="D38" s="108"/>
      <c r="E38" s="109"/>
      <c r="F38" s="110"/>
      <c r="G38" s="111"/>
      <c r="H38" s="112"/>
      <c r="I38" s="122"/>
      <c r="J38" s="67"/>
    </row>
    <row r="39" spans="1:11" ht="39.9" customHeight="1">
      <c r="A39" s="181"/>
      <c r="B39" s="179"/>
      <c r="C39" s="123"/>
      <c r="D39" s="108"/>
      <c r="E39" s="109"/>
      <c r="F39" s="110"/>
      <c r="G39" s="111"/>
      <c r="H39" s="112"/>
      <c r="I39" s="122"/>
      <c r="J39" s="67"/>
    </row>
    <row r="40" spans="1:11" s="4" customFormat="1" ht="39.9" customHeight="1">
      <c r="A40" s="181"/>
      <c r="B40" s="179"/>
      <c r="C40" s="107"/>
      <c r="D40" s="108"/>
      <c r="E40" s="109"/>
      <c r="F40" s="110"/>
      <c r="G40" s="111"/>
      <c r="H40" s="112"/>
      <c r="I40" s="122"/>
      <c r="J40" s="67"/>
    </row>
    <row r="41" spans="1:11" s="4" customFormat="1" ht="39.9" customHeight="1">
      <c r="A41" s="181"/>
      <c r="B41" s="179" t="s">
        <v>28</v>
      </c>
      <c r="C41" s="107"/>
      <c r="D41" s="108"/>
      <c r="E41" s="109"/>
      <c r="F41" s="110"/>
      <c r="G41" s="111"/>
      <c r="H41" s="112"/>
      <c r="I41" s="122"/>
      <c r="J41" s="68"/>
    </row>
    <row r="42" spans="1:11" s="4" customFormat="1" ht="39.9" customHeight="1">
      <c r="A42" s="181"/>
      <c r="B42" s="179"/>
      <c r="C42" s="124"/>
      <c r="D42" s="108"/>
      <c r="E42" s="109"/>
      <c r="F42" s="110"/>
      <c r="G42" s="111"/>
      <c r="H42" s="112"/>
      <c r="I42" s="122"/>
      <c r="J42" s="67"/>
    </row>
    <row r="43" spans="1:11" s="4" customFormat="1" ht="39.9" customHeight="1">
      <c r="A43" s="181"/>
      <c r="B43" s="179"/>
      <c r="C43" s="124"/>
      <c r="D43" s="108"/>
      <c r="E43" s="109"/>
      <c r="F43" s="110"/>
      <c r="G43" s="111"/>
      <c r="H43" s="112"/>
      <c r="I43" s="122"/>
      <c r="J43" s="67"/>
    </row>
    <row r="44" spans="1:11" s="4" customFormat="1" ht="39.9" customHeight="1">
      <c r="A44" s="181"/>
      <c r="B44" s="179" t="s">
        <v>73</v>
      </c>
      <c r="C44" s="107"/>
      <c r="D44" s="115"/>
      <c r="E44" s="116"/>
      <c r="F44" s="117"/>
      <c r="G44" s="118"/>
      <c r="H44" s="119"/>
      <c r="I44" s="125"/>
      <c r="J44" s="67"/>
    </row>
    <row r="45" spans="1:11" ht="39.9" customHeight="1">
      <c r="A45" s="181"/>
      <c r="B45" s="179"/>
      <c r="C45" s="107"/>
      <c r="D45" s="108"/>
      <c r="E45" s="109"/>
      <c r="F45" s="110"/>
      <c r="G45" s="111"/>
      <c r="H45" s="112"/>
      <c r="I45" s="122"/>
      <c r="J45" s="65"/>
    </row>
    <row r="46" spans="1:11" s="4" customFormat="1" ht="39.9" customHeight="1">
      <c r="A46" s="181"/>
      <c r="B46" s="179"/>
      <c r="C46" s="107"/>
      <c r="D46" s="126"/>
      <c r="E46" s="109"/>
      <c r="F46" s="110"/>
      <c r="G46" s="111"/>
      <c r="H46" s="112"/>
      <c r="I46" s="113"/>
      <c r="J46" s="67"/>
    </row>
    <row r="47" spans="1:11" ht="50.1" customHeight="1">
      <c r="A47" s="182"/>
      <c r="B47" s="99" t="s">
        <v>29</v>
      </c>
      <c r="C47" s="127" t="s">
        <v>18</v>
      </c>
      <c r="D47" s="101"/>
      <c r="E47" s="102"/>
      <c r="F47" s="103"/>
      <c r="G47" s="104"/>
      <c r="H47" s="105"/>
      <c r="I47" s="128">
        <f>SUM(I23:I46)</f>
        <v>0</v>
      </c>
      <c r="J47" s="69"/>
    </row>
    <row r="48" spans="1:11" ht="50.1" customHeight="1">
      <c r="A48" s="178" t="s">
        <v>74</v>
      </c>
      <c r="B48" s="98" t="s">
        <v>75</v>
      </c>
      <c r="C48" s="129" t="s">
        <v>100</v>
      </c>
      <c r="D48" s="108"/>
      <c r="E48" s="109">
        <v>4</v>
      </c>
      <c r="F48" s="110"/>
      <c r="G48" s="111"/>
      <c r="H48" s="112"/>
      <c r="I48" s="130"/>
      <c r="J48" s="67"/>
      <c r="K48" s="31"/>
    </row>
    <row r="49" spans="1:10" ht="57.9" customHeight="1">
      <c r="A49" s="178"/>
      <c r="B49" s="45" t="s">
        <v>76</v>
      </c>
      <c r="C49" s="129" t="s">
        <v>100</v>
      </c>
      <c r="D49" s="108"/>
      <c r="E49" s="109">
        <v>4</v>
      </c>
      <c r="F49" s="110"/>
      <c r="G49" s="111"/>
      <c r="H49" s="112"/>
      <c r="I49" s="130"/>
      <c r="J49" s="67"/>
    </row>
    <row r="50" spans="1:10" ht="50.1" customHeight="1">
      <c r="A50" s="178"/>
      <c r="B50" s="44" t="s">
        <v>77</v>
      </c>
      <c r="C50" s="129" t="s">
        <v>101</v>
      </c>
      <c r="D50" s="108"/>
      <c r="E50" s="109">
        <v>4</v>
      </c>
      <c r="F50" s="110"/>
      <c r="G50" s="111"/>
      <c r="H50" s="112"/>
      <c r="I50" s="130">
        <v>15000000</v>
      </c>
      <c r="J50" s="168" t="s">
        <v>98</v>
      </c>
    </row>
    <row r="51" spans="1:10" ht="50.1" customHeight="1">
      <c r="A51" s="178"/>
      <c r="B51" s="99" t="s">
        <v>30</v>
      </c>
      <c r="C51" s="100" t="s">
        <v>18</v>
      </c>
      <c r="D51" s="101"/>
      <c r="E51" s="102"/>
      <c r="F51" s="103"/>
      <c r="G51" s="104"/>
      <c r="H51" s="105"/>
      <c r="I51" s="128">
        <f>SUM(I48:I50)</f>
        <v>15000000</v>
      </c>
      <c r="J51" s="69"/>
    </row>
    <row r="52" spans="1:10" ht="42.75" customHeight="1">
      <c r="A52" s="178" t="s">
        <v>78</v>
      </c>
      <c r="B52" s="179" t="s">
        <v>79</v>
      </c>
      <c r="C52" s="107"/>
      <c r="D52" s="115"/>
      <c r="E52" s="116"/>
      <c r="F52" s="110"/>
      <c r="G52" s="111"/>
      <c r="H52" s="112"/>
      <c r="I52" s="130"/>
      <c r="J52" s="67"/>
    </row>
    <row r="53" spans="1:10" ht="42.75" customHeight="1">
      <c r="A53" s="178"/>
      <c r="B53" s="179"/>
      <c r="C53" s="107"/>
      <c r="D53" s="115"/>
      <c r="E53" s="116"/>
      <c r="F53" s="110"/>
      <c r="G53" s="111"/>
      <c r="H53" s="112"/>
      <c r="I53" s="130"/>
      <c r="J53" s="67"/>
    </row>
    <row r="54" spans="1:10" ht="42.75" customHeight="1">
      <c r="A54" s="178"/>
      <c r="B54" s="179"/>
      <c r="C54" s="107"/>
      <c r="D54" s="115"/>
      <c r="E54" s="116"/>
      <c r="F54" s="110"/>
      <c r="G54" s="111"/>
      <c r="H54" s="112"/>
      <c r="I54" s="130"/>
      <c r="J54" s="67"/>
    </row>
    <row r="55" spans="1:10" s="6" customFormat="1" ht="42.75" customHeight="1">
      <c r="A55" s="178"/>
      <c r="B55" s="179"/>
      <c r="C55" s="107"/>
      <c r="D55" s="115"/>
      <c r="E55" s="116"/>
      <c r="F55" s="117"/>
      <c r="G55" s="118"/>
      <c r="H55" s="119"/>
      <c r="I55" s="131"/>
      <c r="J55" s="67"/>
    </row>
    <row r="56" spans="1:10" s="6" customFormat="1" ht="42.75" customHeight="1">
      <c r="A56" s="178"/>
      <c r="B56" s="179"/>
      <c r="C56" s="107"/>
      <c r="D56" s="115"/>
      <c r="E56" s="116"/>
      <c r="F56" s="117"/>
      <c r="G56" s="118"/>
      <c r="H56" s="119"/>
      <c r="I56" s="131"/>
      <c r="J56" s="67"/>
    </row>
    <row r="57" spans="1:10" ht="50.1" customHeight="1">
      <c r="A57" s="178"/>
      <c r="B57" s="99" t="s">
        <v>31</v>
      </c>
      <c r="C57" s="100" t="s">
        <v>18</v>
      </c>
      <c r="D57" s="101"/>
      <c r="E57" s="102"/>
      <c r="F57" s="103"/>
      <c r="G57" s="104"/>
      <c r="H57" s="105"/>
      <c r="I57" s="128">
        <f>SUM(I52:I56)</f>
        <v>0</v>
      </c>
      <c r="J57" s="69"/>
    </row>
    <row r="58" spans="1:10" ht="38.25" customHeight="1">
      <c r="A58" s="180" t="s">
        <v>80</v>
      </c>
      <c r="B58" s="183" t="s">
        <v>81</v>
      </c>
      <c r="C58" s="107"/>
      <c r="D58" s="108"/>
      <c r="E58" s="109"/>
      <c r="F58" s="110"/>
      <c r="G58" s="111"/>
      <c r="H58" s="112"/>
      <c r="I58" s="130"/>
      <c r="J58" s="67"/>
    </row>
    <row r="59" spans="1:10" s="4" customFormat="1" ht="38.25" customHeight="1">
      <c r="A59" s="181"/>
      <c r="B59" s="184"/>
      <c r="C59" s="107"/>
      <c r="D59" s="108"/>
      <c r="E59" s="109"/>
      <c r="F59" s="110"/>
      <c r="G59" s="111"/>
      <c r="H59" s="112"/>
      <c r="I59" s="130"/>
      <c r="J59" s="68"/>
    </row>
    <row r="60" spans="1:10" s="4" customFormat="1" ht="38.25" customHeight="1">
      <c r="A60" s="181"/>
      <c r="B60" s="184"/>
      <c r="C60" s="107"/>
      <c r="D60" s="108"/>
      <c r="E60" s="109"/>
      <c r="F60" s="110"/>
      <c r="G60" s="111"/>
      <c r="H60" s="112"/>
      <c r="I60" s="130"/>
      <c r="J60" s="68"/>
    </row>
    <row r="61" spans="1:10" ht="50.1" customHeight="1">
      <c r="A61" s="182"/>
      <c r="B61" s="99" t="s">
        <v>32</v>
      </c>
      <c r="C61" s="100" t="s">
        <v>18</v>
      </c>
      <c r="D61" s="101"/>
      <c r="E61" s="102"/>
      <c r="F61" s="103"/>
      <c r="G61" s="104"/>
      <c r="H61" s="105"/>
      <c r="I61" s="128">
        <f>SUM(I58:I60)</f>
        <v>0</v>
      </c>
      <c r="J61" s="69"/>
    </row>
    <row r="62" spans="1:10" ht="39.75" customHeight="1">
      <c r="A62" s="178" t="s">
        <v>33</v>
      </c>
      <c r="B62" s="179" t="s">
        <v>34</v>
      </c>
      <c r="C62" s="124"/>
      <c r="D62" s="108"/>
      <c r="E62" s="109"/>
      <c r="F62" s="110"/>
      <c r="G62" s="111"/>
      <c r="H62" s="112"/>
      <c r="I62" s="130"/>
      <c r="J62" s="67"/>
    </row>
    <row r="63" spans="1:10" ht="39.75" customHeight="1">
      <c r="A63" s="178"/>
      <c r="B63" s="179"/>
      <c r="C63" s="132"/>
      <c r="D63" s="108"/>
      <c r="E63" s="109"/>
      <c r="F63" s="110"/>
      <c r="G63" s="111"/>
      <c r="H63" s="112"/>
      <c r="I63" s="130"/>
      <c r="J63" s="68"/>
    </row>
    <row r="64" spans="1:10" ht="39.75" customHeight="1">
      <c r="A64" s="178"/>
      <c r="B64" s="179"/>
      <c r="C64" s="107"/>
      <c r="D64" s="108"/>
      <c r="E64" s="109"/>
      <c r="F64" s="110"/>
      <c r="G64" s="111"/>
      <c r="H64" s="112"/>
      <c r="I64" s="130"/>
      <c r="J64" s="67"/>
    </row>
    <row r="65" spans="1:10" ht="50.1" customHeight="1">
      <c r="A65" s="178"/>
      <c r="B65" s="99" t="s">
        <v>35</v>
      </c>
      <c r="C65" s="100" t="s">
        <v>18</v>
      </c>
      <c r="D65" s="101"/>
      <c r="E65" s="133"/>
      <c r="F65" s="134"/>
      <c r="G65" s="135"/>
      <c r="H65" s="136"/>
      <c r="I65" s="128">
        <f>SUM(I62:I64)</f>
        <v>0</v>
      </c>
      <c r="J65" s="69"/>
    </row>
    <row r="66" spans="1:10" ht="50.1" customHeight="1">
      <c r="A66" s="180" t="s">
        <v>36</v>
      </c>
      <c r="B66" s="177" t="s">
        <v>105</v>
      </c>
      <c r="C66" s="169"/>
      <c r="D66" s="170"/>
      <c r="E66" s="171"/>
      <c r="F66" s="172"/>
      <c r="G66" s="173"/>
      <c r="H66" s="174"/>
      <c r="I66" s="175"/>
      <c r="J66" s="176"/>
    </row>
    <row r="67" spans="1:10" ht="39.75" customHeight="1">
      <c r="A67" s="181"/>
      <c r="B67" s="179" t="s">
        <v>37</v>
      </c>
      <c r="C67" s="107"/>
      <c r="D67" s="108"/>
      <c r="E67" s="109"/>
      <c r="F67" s="110"/>
      <c r="G67" s="111"/>
      <c r="H67" s="112"/>
      <c r="I67" s="130"/>
      <c r="J67" s="67"/>
    </row>
    <row r="68" spans="1:10" ht="39.75" customHeight="1">
      <c r="A68" s="181"/>
      <c r="B68" s="179"/>
      <c r="C68" s="124"/>
      <c r="D68" s="108"/>
      <c r="E68" s="109"/>
      <c r="F68" s="110"/>
      <c r="G68" s="111"/>
      <c r="H68" s="112"/>
      <c r="I68" s="130"/>
      <c r="J68" s="68"/>
    </row>
    <row r="69" spans="1:10" ht="39.75" customHeight="1">
      <c r="A69" s="181"/>
      <c r="B69" s="179"/>
      <c r="C69" s="132"/>
      <c r="D69" s="108"/>
      <c r="E69" s="109"/>
      <c r="F69" s="110"/>
      <c r="G69" s="111"/>
      <c r="H69" s="112"/>
      <c r="I69" s="130"/>
      <c r="J69" s="65"/>
    </row>
    <row r="70" spans="1:10" ht="39.75" customHeight="1">
      <c r="A70" s="181"/>
      <c r="B70" s="185" t="s">
        <v>38</v>
      </c>
      <c r="C70" s="107"/>
      <c r="D70" s="108"/>
      <c r="E70" s="109"/>
      <c r="F70" s="110"/>
      <c r="G70" s="111"/>
      <c r="H70" s="112"/>
      <c r="I70" s="130"/>
      <c r="J70" s="68"/>
    </row>
    <row r="71" spans="1:10" ht="39.75" customHeight="1">
      <c r="A71" s="181"/>
      <c r="B71" s="185"/>
      <c r="C71" s="107"/>
      <c r="D71" s="108"/>
      <c r="E71" s="109"/>
      <c r="F71" s="110"/>
      <c r="G71" s="111"/>
      <c r="H71" s="112"/>
      <c r="I71" s="130"/>
      <c r="J71" s="67"/>
    </row>
    <row r="72" spans="1:10" ht="39.75" customHeight="1">
      <c r="A72" s="181"/>
      <c r="B72" s="185"/>
      <c r="C72" s="107"/>
      <c r="D72" s="108"/>
      <c r="E72" s="109"/>
      <c r="F72" s="110"/>
      <c r="G72" s="111"/>
      <c r="H72" s="112"/>
      <c r="I72" s="130"/>
      <c r="J72" s="67"/>
    </row>
    <row r="73" spans="1:10" ht="50.1" customHeight="1">
      <c r="A73" s="182"/>
      <c r="B73" s="99" t="s">
        <v>39</v>
      </c>
      <c r="C73" s="100" t="s">
        <v>18</v>
      </c>
      <c r="D73" s="101"/>
      <c r="E73" s="133"/>
      <c r="F73" s="134"/>
      <c r="G73" s="135"/>
      <c r="H73" s="136"/>
      <c r="I73" s="128">
        <f>SUM(I67:I72)</f>
        <v>0</v>
      </c>
      <c r="J73" s="69"/>
    </row>
    <row r="74" spans="1:10" ht="38.25" customHeight="1">
      <c r="A74" s="178" t="s">
        <v>40</v>
      </c>
      <c r="B74" s="179" t="s">
        <v>41</v>
      </c>
      <c r="C74" s="132"/>
      <c r="D74" s="108"/>
      <c r="E74" s="137"/>
      <c r="F74" s="110"/>
      <c r="G74" s="111"/>
      <c r="H74" s="112"/>
      <c r="I74" s="130"/>
      <c r="J74" s="70"/>
    </row>
    <row r="75" spans="1:10" ht="38.25" customHeight="1">
      <c r="A75" s="178"/>
      <c r="B75" s="179"/>
      <c r="C75" s="107"/>
      <c r="D75" s="108"/>
      <c r="E75" s="137"/>
      <c r="F75" s="110"/>
      <c r="G75" s="111"/>
      <c r="H75" s="112"/>
      <c r="I75" s="130"/>
      <c r="J75" s="70"/>
    </row>
    <row r="76" spans="1:10" ht="38.25" customHeight="1">
      <c r="A76" s="178"/>
      <c r="B76" s="179"/>
      <c r="C76" s="132"/>
      <c r="D76" s="108"/>
      <c r="E76" s="137"/>
      <c r="F76" s="110"/>
      <c r="G76" s="111"/>
      <c r="H76" s="112"/>
      <c r="I76" s="130"/>
      <c r="J76" s="70"/>
    </row>
    <row r="77" spans="1:10" ht="50.1" customHeight="1">
      <c r="A77" s="178"/>
      <c r="B77" s="99" t="s">
        <v>42</v>
      </c>
      <c r="C77" s="100" t="s">
        <v>18</v>
      </c>
      <c r="D77" s="101"/>
      <c r="E77" s="133"/>
      <c r="F77" s="134"/>
      <c r="G77" s="135"/>
      <c r="H77" s="136"/>
      <c r="I77" s="128">
        <f>SUM(I74:I76)</f>
        <v>0</v>
      </c>
      <c r="J77" s="69"/>
    </row>
    <row r="78" spans="1:10" ht="50.1" customHeight="1">
      <c r="A78" s="178" t="s">
        <v>43</v>
      </c>
      <c r="B78" s="138" t="s">
        <v>44</v>
      </c>
      <c r="C78" s="107" t="s">
        <v>82</v>
      </c>
      <c r="D78" s="115"/>
      <c r="E78" s="116"/>
      <c r="F78" s="110" t="s">
        <v>26</v>
      </c>
      <c r="G78" s="111">
        <v>1</v>
      </c>
      <c r="H78" s="112" t="s">
        <v>20</v>
      </c>
      <c r="I78" s="130">
        <v>0</v>
      </c>
      <c r="J78" s="168" t="s">
        <v>96</v>
      </c>
    </row>
    <row r="79" spans="1:10" ht="50.1" customHeight="1">
      <c r="A79" s="178"/>
      <c r="B79" s="186" t="s">
        <v>102</v>
      </c>
      <c r="C79" s="107" t="s">
        <v>103</v>
      </c>
      <c r="D79" s="115">
        <v>10</v>
      </c>
      <c r="E79" s="116"/>
      <c r="F79" s="110"/>
      <c r="G79" s="111"/>
      <c r="H79" s="112"/>
      <c r="I79" s="130"/>
      <c r="J79" s="168"/>
    </row>
    <row r="80" spans="1:10" ht="50.1" customHeight="1">
      <c r="A80" s="178"/>
      <c r="B80" s="187"/>
      <c r="C80" s="107" t="s">
        <v>104</v>
      </c>
      <c r="D80" s="115">
        <v>10</v>
      </c>
      <c r="E80" s="116"/>
      <c r="F80" s="110"/>
      <c r="G80" s="111"/>
      <c r="H80" s="112"/>
      <c r="I80" s="130"/>
      <c r="J80" s="168"/>
    </row>
    <row r="81" spans="1:13" ht="50.1" customHeight="1">
      <c r="A81" s="178"/>
      <c r="B81" s="237"/>
      <c r="C81" s="107" t="s">
        <v>107</v>
      </c>
      <c r="D81" s="115">
        <v>10</v>
      </c>
      <c r="E81" s="116"/>
      <c r="F81" s="110"/>
      <c r="G81" s="111"/>
      <c r="H81" s="112"/>
      <c r="I81" s="130"/>
      <c r="J81" s="168"/>
    </row>
    <row r="82" spans="1:13" ht="50.1" customHeight="1">
      <c r="A82" s="178"/>
      <c r="B82" s="99" t="s">
        <v>45</v>
      </c>
      <c r="C82" s="100" t="s">
        <v>18</v>
      </c>
      <c r="D82" s="101"/>
      <c r="E82" s="133"/>
      <c r="F82" s="134"/>
      <c r="G82" s="135"/>
      <c r="H82" s="136"/>
      <c r="I82" s="128">
        <f>SUM(I78:I80)</f>
        <v>0</v>
      </c>
      <c r="J82" s="69"/>
      <c r="K82" s="31"/>
      <c r="L82" s="31"/>
      <c r="M82" s="32"/>
    </row>
    <row r="83" spans="1:13" ht="50.1" customHeight="1">
      <c r="A83" s="180" t="s">
        <v>46</v>
      </c>
      <c r="B83" s="139" t="s">
        <v>47</v>
      </c>
      <c r="C83" s="140"/>
      <c r="D83" s="115"/>
      <c r="E83" s="109">
        <v>1</v>
      </c>
      <c r="F83" s="110" t="s">
        <v>16</v>
      </c>
      <c r="G83" s="111">
        <v>1</v>
      </c>
      <c r="H83" s="112" t="s">
        <v>16</v>
      </c>
      <c r="I83" s="130">
        <f>D83*E83*G83</f>
        <v>0</v>
      </c>
      <c r="J83" s="71" t="s">
        <v>83</v>
      </c>
      <c r="K83" s="24"/>
    </row>
    <row r="84" spans="1:13" ht="50.1" customHeight="1" thickBot="1">
      <c r="A84" s="198"/>
      <c r="B84" s="141" t="s">
        <v>48</v>
      </c>
      <c r="C84" s="142" t="s">
        <v>18</v>
      </c>
      <c r="D84" s="143"/>
      <c r="E84" s="144"/>
      <c r="F84" s="145"/>
      <c r="G84" s="146"/>
      <c r="H84" s="147"/>
      <c r="I84" s="148">
        <f>SUM(I83)</f>
        <v>0</v>
      </c>
      <c r="J84" s="149"/>
      <c r="K84" s="33"/>
      <c r="L84" s="34"/>
    </row>
    <row r="85" spans="1:13" ht="28.8" customHeight="1">
      <c r="A85" s="7"/>
      <c r="B85" s="7"/>
      <c r="C85" s="150"/>
      <c r="D85" s="150"/>
      <c r="E85" s="151"/>
      <c r="F85" s="152"/>
      <c r="G85" s="153"/>
      <c r="H85" s="150"/>
      <c r="I85" s="154"/>
      <c r="J85" s="155"/>
    </row>
    <row r="86" spans="1:13" ht="28.2" customHeight="1">
      <c r="A86" s="7"/>
      <c r="B86" s="7"/>
      <c r="C86" s="8" t="s">
        <v>49</v>
      </c>
      <c r="D86" s="199"/>
      <c r="E86" s="200"/>
      <c r="F86" s="200"/>
      <c r="G86" s="200"/>
      <c r="H86" s="201"/>
      <c r="I86" s="53">
        <f>I19+I22+I47+I51+I57+I61+I65+I73+I77+I82+I84</f>
        <v>45000000</v>
      </c>
      <c r="J86" s="156"/>
    </row>
    <row r="87" spans="1:13" ht="28.2" customHeight="1">
      <c r="A87" s="51"/>
      <c r="B87" s="157"/>
      <c r="C87" s="9" t="s">
        <v>50</v>
      </c>
      <c r="D87" s="202"/>
      <c r="E87" s="203"/>
      <c r="F87" s="203"/>
      <c r="G87" s="203"/>
      <c r="H87" s="204"/>
      <c r="I87" s="54">
        <f>I86*0.1</f>
        <v>4500000</v>
      </c>
      <c r="J87" s="158"/>
    </row>
    <row r="88" spans="1:13" ht="28.2" customHeight="1">
      <c r="A88" s="51"/>
      <c r="B88" s="157"/>
      <c r="C88" s="10" t="s">
        <v>51</v>
      </c>
      <c r="D88" s="205"/>
      <c r="E88" s="206"/>
      <c r="F88" s="206"/>
      <c r="G88" s="206"/>
      <c r="H88" s="207"/>
      <c r="I88" s="55">
        <f>ROUNDDOWN((I86+I87),-5)</f>
        <v>49500000</v>
      </c>
      <c r="J88" s="159" t="s">
        <v>84</v>
      </c>
    </row>
    <row r="89" spans="1:13" ht="28.2" customHeight="1">
      <c r="B89" s="17"/>
      <c r="C89" s="17"/>
      <c r="D89" s="17"/>
      <c r="E89" s="160"/>
      <c r="F89" s="161"/>
      <c r="G89" s="162"/>
      <c r="H89" s="163"/>
      <c r="I89" s="164"/>
      <c r="J89" s="165" t="s">
        <v>52</v>
      </c>
    </row>
    <row r="90" spans="1:13" ht="28.2" customHeight="1">
      <c r="B90" s="17"/>
      <c r="C90" s="17"/>
      <c r="D90" s="17"/>
      <c r="E90" s="160"/>
      <c r="F90" s="161"/>
      <c r="G90" s="162"/>
      <c r="H90" s="163"/>
      <c r="I90" s="61"/>
      <c r="J90" s="23"/>
    </row>
    <row r="91" spans="1:13" ht="28.2" customHeight="1">
      <c r="B91" s="17"/>
      <c r="C91" s="30" t="s">
        <v>85</v>
      </c>
      <c r="D91" s="208" t="s">
        <v>86</v>
      </c>
      <c r="E91" s="208"/>
      <c r="F91" s="195" t="s">
        <v>87</v>
      </c>
      <c r="G91" s="195"/>
      <c r="H91" s="195"/>
      <c r="I91" s="56" t="s">
        <v>88</v>
      </c>
      <c r="J91" s="35"/>
    </row>
    <row r="92" spans="1:13" ht="28.2" customHeight="1">
      <c r="B92" s="17"/>
      <c r="C92" s="28" t="s">
        <v>89</v>
      </c>
      <c r="D92" s="196">
        <f>+I86*10%</f>
        <v>4500000</v>
      </c>
      <c r="E92" s="196"/>
      <c r="F92" s="197">
        <f>+D92*10%</f>
        <v>450000</v>
      </c>
      <c r="G92" s="197"/>
      <c r="H92" s="197"/>
      <c r="I92" s="57">
        <f>+D92+F92</f>
        <v>4950000</v>
      </c>
      <c r="J92" s="36"/>
    </row>
    <row r="93" spans="1:13" ht="28.2" customHeight="1">
      <c r="B93" s="17"/>
      <c r="C93" s="28" t="s">
        <v>90</v>
      </c>
      <c r="D93" s="190">
        <f>+I86*40%</f>
        <v>18000000</v>
      </c>
      <c r="E93" s="190"/>
      <c r="F93" s="191">
        <f t="shared" ref="F93:F94" si="2">+D93*10%</f>
        <v>1800000</v>
      </c>
      <c r="G93" s="191"/>
      <c r="H93" s="191"/>
      <c r="I93" s="58">
        <f>+D93+F93</f>
        <v>19800000</v>
      </c>
      <c r="J93" s="36"/>
    </row>
    <row r="94" spans="1:13" ht="28.2" customHeight="1">
      <c r="B94" s="17"/>
      <c r="C94" s="29" t="s">
        <v>91</v>
      </c>
      <c r="D94" s="192">
        <f>+I86*50%</f>
        <v>22500000</v>
      </c>
      <c r="E94" s="192"/>
      <c r="F94" s="193">
        <f t="shared" si="2"/>
        <v>2250000</v>
      </c>
      <c r="G94" s="193"/>
      <c r="H94" s="193"/>
      <c r="I94" s="59">
        <f>+I88-I92-I93</f>
        <v>24750000</v>
      </c>
      <c r="J94" s="36"/>
    </row>
    <row r="95" spans="1:13" ht="28.2" customHeight="1">
      <c r="B95" s="17"/>
      <c r="C95" s="27" t="s">
        <v>88</v>
      </c>
      <c r="D95" s="194">
        <f>+D92+D93+D94</f>
        <v>45000000</v>
      </c>
      <c r="E95" s="194"/>
      <c r="F95" s="188">
        <f>+F92+F93+F94</f>
        <v>4500000</v>
      </c>
      <c r="G95" s="188"/>
      <c r="H95" s="188"/>
      <c r="I95" s="60">
        <f>I88</f>
        <v>49500000</v>
      </c>
      <c r="J95" s="37"/>
    </row>
    <row r="96" spans="1:13">
      <c r="F96" s="189"/>
      <c r="G96" s="189"/>
    </row>
    <row r="97" spans="1:10" s="17" customFormat="1">
      <c r="A97" s="46"/>
      <c r="D97" s="18"/>
      <c r="E97" s="19"/>
      <c r="F97" s="20"/>
      <c r="G97" s="21"/>
      <c r="H97" s="22"/>
      <c r="I97" s="61"/>
      <c r="J97" s="23"/>
    </row>
    <row r="98" spans="1:10">
      <c r="G98" s="15"/>
      <c r="I98" s="61"/>
      <c r="J98" s="26"/>
    </row>
    <row r="102" spans="1:10" ht="13.8">
      <c r="A102" s="2"/>
      <c r="B102" s="2"/>
      <c r="E102" s="2"/>
      <c r="F102" s="2"/>
      <c r="G102" s="2"/>
      <c r="H102" s="2"/>
      <c r="I102" s="2"/>
      <c r="J102" s="2"/>
    </row>
  </sheetData>
  <autoFilter ref="A11:L84"/>
  <mergeCells count="61">
    <mergeCell ref="G6:H6"/>
    <mergeCell ref="G7:H7"/>
    <mergeCell ref="I3:J3"/>
    <mergeCell ref="I4:J4"/>
    <mergeCell ref="I5:J5"/>
    <mergeCell ref="I6:J6"/>
    <mergeCell ref="I7:J7"/>
    <mergeCell ref="A1:J1"/>
    <mergeCell ref="D2:J2"/>
    <mergeCell ref="G3:H3"/>
    <mergeCell ref="G4:H4"/>
    <mergeCell ref="G5:H5"/>
    <mergeCell ref="A20:A22"/>
    <mergeCell ref="D9:E9"/>
    <mergeCell ref="A10:A11"/>
    <mergeCell ref="B10:B11"/>
    <mergeCell ref="C10:C11"/>
    <mergeCell ref="D10:I10"/>
    <mergeCell ref="B16:B17"/>
    <mergeCell ref="A12:A19"/>
    <mergeCell ref="B12:B13"/>
    <mergeCell ref="B14:B15"/>
    <mergeCell ref="B36:B37"/>
    <mergeCell ref="B38:B40"/>
    <mergeCell ref="B41:B43"/>
    <mergeCell ref="B44:B46"/>
    <mergeCell ref="A48:A51"/>
    <mergeCell ref="A23:A47"/>
    <mergeCell ref="B28:B29"/>
    <mergeCell ref="B30:B31"/>
    <mergeCell ref="B34:B35"/>
    <mergeCell ref="B25:B27"/>
    <mergeCell ref="B23:B24"/>
    <mergeCell ref="F91:H91"/>
    <mergeCell ref="D92:E92"/>
    <mergeCell ref="F92:H92"/>
    <mergeCell ref="A83:A84"/>
    <mergeCell ref="D86:H86"/>
    <mergeCell ref="D87:H87"/>
    <mergeCell ref="D88:H88"/>
    <mergeCell ref="D91:E91"/>
    <mergeCell ref="F95:H95"/>
    <mergeCell ref="F96:G96"/>
    <mergeCell ref="D93:E93"/>
    <mergeCell ref="F93:H93"/>
    <mergeCell ref="D94:E94"/>
    <mergeCell ref="F94:H94"/>
    <mergeCell ref="D95:E95"/>
    <mergeCell ref="A78:A82"/>
    <mergeCell ref="A52:A57"/>
    <mergeCell ref="B52:B56"/>
    <mergeCell ref="A58:A61"/>
    <mergeCell ref="B58:B60"/>
    <mergeCell ref="B67:B69"/>
    <mergeCell ref="B70:B72"/>
    <mergeCell ref="A74:A77"/>
    <mergeCell ref="B74:B76"/>
    <mergeCell ref="A62:A65"/>
    <mergeCell ref="B62:B64"/>
    <mergeCell ref="A66:A73"/>
    <mergeCell ref="B79:B81"/>
  </mergeCells>
  <phoneticPr fontId="2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5" fitToHeight="8" orientation="landscape" r:id="rId1"/>
  <rowBreaks count="4" manualBreakCount="4">
    <brk id="22" max="9" man="1"/>
    <brk id="47" max="9" man="1"/>
    <brk id="57" max="9" man="1"/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7.399999999999999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2023년(제2회) 사람과디지털 포럼사업비 산출제안서</vt:lpstr>
      <vt:lpstr>Sheet1</vt:lpstr>
      <vt:lpstr>'2023년(제2회) 사람과디지털 포럼사업비 산출제안서'!Consolidate_Area</vt:lpstr>
      <vt:lpstr>'2023년(제2회) 사람과디지털 포럼사업비 산출제안서'!Print_Area</vt:lpstr>
      <vt:lpstr>'2023년(제2회) 사람과디지털 포럼사업비 산출제안서'!Print_Titles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hannews</dc:creator>
  <cp:lastModifiedBy>hannews</cp:lastModifiedBy>
  <cp:lastPrinted>2021-02-17T08:10:28Z</cp:lastPrinted>
  <dcterms:created xsi:type="dcterms:W3CDTF">2019-01-24T01:24:36Z</dcterms:created>
  <dcterms:modified xsi:type="dcterms:W3CDTF">2023-01-30T02:22:40Z</dcterms:modified>
</cp:coreProperties>
</file>